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greg-\Documents\ІОІТ\2016\ІІ етап\author\"/>
    </mc:Choice>
  </mc:AlternateContent>
  <bookViews>
    <workbookView xWindow="0" yWindow="0" windowWidth="20490" windowHeight="7530"/>
  </bookViews>
  <sheets>
    <sheet name="Відвідувачі" sheetId="5" r:id="rId1"/>
    <sheet name="Номери" sheetId="6" r:id="rId2"/>
    <sheet name="План" sheetId="2" r:id="rId3"/>
    <sheet name="Вартість відпочинку" sheetId="8" r:id="rId4"/>
    <sheet name="Типи_номерів" sheetId="4" r:id="rId5"/>
    <sheet name="Послуги" sheetId="7" r:id="rId6"/>
  </sheets>
  <definedNames>
    <definedName name="Типи_номерів">Типи_номерів!$A$1:$G$7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" i="5"/>
  <c r="N2" i="5" s="1"/>
  <c r="V3" i="5"/>
  <c r="V4" i="5"/>
  <c r="V5" i="5"/>
  <c r="V6" i="5"/>
  <c r="C3" i="8" s="1"/>
  <c r="V7" i="5"/>
  <c r="V8" i="5"/>
  <c r="C5" i="8" s="1"/>
  <c r="V9" i="5"/>
  <c r="V10" i="5"/>
  <c r="V11" i="5"/>
  <c r="V12" i="5"/>
  <c r="C6" i="8" s="1"/>
  <c r="V13" i="5"/>
  <c r="V14" i="5"/>
  <c r="C8" i="8" s="1"/>
  <c r="V15" i="5"/>
  <c r="V16" i="5"/>
  <c r="V17" i="5"/>
  <c r="V18" i="5"/>
  <c r="C9" i="8" s="1"/>
  <c r="V19" i="5"/>
  <c r="V20" i="5"/>
  <c r="V21" i="5"/>
  <c r="V22" i="5"/>
  <c r="C11" i="8" s="1"/>
  <c r="V23" i="5"/>
  <c r="V24" i="5"/>
  <c r="C12" i="8" s="1"/>
  <c r="V25" i="5"/>
  <c r="V26" i="5"/>
  <c r="C13" i="8" s="1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" i="5"/>
  <c r="W27" i="5"/>
  <c r="X27" i="5"/>
  <c r="Y27" i="5"/>
  <c r="Z27" i="5"/>
  <c r="AA27" i="5"/>
  <c r="AB27" i="5"/>
  <c r="AC27" i="5"/>
  <c r="AD27" i="5"/>
  <c r="AE27" i="5"/>
  <c r="AF27" i="5"/>
  <c r="AG27" i="5"/>
  <c r="W28" i="5"/>
  <c r="W29" i="5"/>
  <c r="X29" i="5"/>
  <c r="Y29" i="5"/>
  <c r="Z29" i="5"/>
  <c r="AA29" i="5"/>
  <c r="AB29" i="5"/>
  <c r="AC29" i="5"/>
  <c r="AD29" i="5"/>
  <c r="AE29" i="5"/>
  <c r="AF29" i="5"/>
  <c r="AG29" i="5"/>
  <c r="W30" i="5"/>
  <c r="Y30" i="5"/>
  <c r="AA30" i="5"/>
  <c r="AC30" i="5"/>
  <c r="AE30" i="5"/>
  <c r="AG30" i="5"/>
  <c r="W31" i="5"/>
  <c r="X31" i="5"/>
  <c r="Y31" i="5"/>
  <c r="Z31" i="5"/>
  <c r="AA31" i="5"/>
  <c r="AB31" i="5"/>
  <c r="AC31" i="5"/>
  <c r="AD31" i="5"/>
  <c r="AE31" i="5"/>
  <c r="AF31" i="5"/>
  <c r="AG31" i="5"/>
  <c r="W32" i="5"/>
  <c r="AA32" i="5"/>
  <c r="AE32" i="5"/>
  <c r="W33" i="5"/>
  <c r="X33" i="5"/>
  <c r="Y33" i="5"/>
  <c r="Z33" i="5"/>
  <c r="AA33" i="5"/>
  <c r="AB33" i="5"/>
  <c r="AC33" i="5"/>
  <c r="AD33" i="5"/>
  <c r="AE33" i="5"/>
  <c r="AF33" i="5"/>
  <c r="AG33" i="5"/>
  <c r="W34" i="5"/>
  <c r="Y34" i="5"/>
  <c r="AA34" i="5"/>
  <c r="AC34" i="5"/>
  <c r="AE34" i="5"/>
  <c r="AG34" i="5"/>
  <c r="W35" i="5"/>
  <c r="X35" i="5"/>
  <c r="Y35" i="5"/>
  <c r="Z35" i="5"/>
  <c r="AA35" i="5"/>
  <c r="AB35" i="5"/>
  <c r="AC35" i="5"/>
  <c r="AD35" i="5"/>
  <c r="AE35" i="5"/>
  <c r="AF35" i="5"/>
  <c r="AG35" i="5"/>
  <c r="W36" i="5"/>
  <c r="AE36" i="5"/>
  <c r="W37" i="5"/>
  <c r="X37" i="5"/>
  <c r="Y37" i="5"/>
  <c r="Z37" i="5"/>
  <c r="AA37" i="5"/>
  <c r="AB37" i="5"/>
  <c r="AC37" i="5"/>
  <c r="AD37" i="5"/>
  <c r="AE37" i="5"/>
  <c r="AF37" i="5"/>
  <c r="AG37" i="5"/>
  <c r="W38" i="5"/>
  <c r="Y38" i="5"/>
  <c r="AA38" i="5"/>
  <c r="AC38" i="5"/>
  <c r="AE38" i="5"/>
  <c r="AG38" i="5"/>
  <c r="W39" i="5"/>
  <c r="X39" i="5"/>
  <c r="Y39" i="5"/>
  <c r="Z39" i="5"/>
  <c r="AA39" i="5"/>
  <c r="AB39" i="5"/>
  <c r="AC39" i="5"/>
  <c r="AD39" i="5"/>
  <c r="AE39" i="5"/>
  <c r="AF39" i="5"/>
  <c r="AG39" i="5"/>
  <c r="W40" i="5"/>
  <c r="AA40" i="5"/>
  <c r="AE40" i="5"/>
  <c r="W41" i="5"/>
  <c r="X41" i="5"/>
  <c r="Y41" i="5"/>
  <c r="Z41" i="5"/>
  <c r="AA41" i="5"/>
  <c r="AB41" i="5"/>
  <c r="AC41" i="5"/>
  <c r="AD41" i="5"/>
  <c r="AE41" i="5"/>
  <c r="AF41" i="5"/>
  <c r="AG41" i="5"/>
  <c r="W42" i="5"/>
  <c r="Y42" i="5"/>
  <c r="AA42" i="5"/>
  <c r="AC42" i="5"/>
  <c r="AE42" i="5"/>
  <c r="AG42" i="5"/>
  <c r="W43" i="5"/>
  <c r="X43" i="5"/>
  <c r="Y43" i="5"/>
  <c r="Z43" i="5"/>
  <c r="AA43" i="5"/>
  <c r="AB43" i="5"/>
  <c r="AC43" i="5"/>
  <c r="AD43" i="5"/>
  <c r="AE43" i="5"/>
  <c r="AF43" i="5"/>
  <c r="AG43" i="5"/>
  <c r="W44" i="5"/>
  <c r="W45" i="5"/>
  <c r="X45" i="5"/>
  <c r="Y45" i="5"/>
  <c r="Z45" i="5"/>
  <c r="AA45" i="5"/>
  <c r="AB45" i="5"/>
  <c r="AC45" i="5"/>
  <c r="AD45" i="5"/>
  <c r="AE45" i="5"/>
  <c r="AF45" i="5"/>
  <c r="AG45" i="5"/>
  <c r="W46" i="5"/>
  <c r="Y46" i="5"/>
  <c r="AA46" i="5"/>
  <c r="AC46" i="5"/>
  <c r="AE46" i="5"/>
  <c r="AG46" i="5"/>
  <c r="W47" i="5"/>
  <c r="X47" i="5"/>
  <c r="Y47" i="5"/>
  <c r="Z47" i="5"/>
  <c r="AA47" i="5"/>
  <c r="AB47" i="5"/>
  <c r="AC47" i="5"/>
  <c r="AD47" i="5"/>
  <c r="AE47" i="5"/>
  <c r="AF47" i="5"/>
  <c r="AG47" i="5"/>
  <c r="W48" i="5"/>
  <c r="AA48" i="5"/>
  <c r="AE48" i="5"/>
  <c r="W49" i="5"/>
  <c r="X49" i="5"/>
  <c r="Y49" i="5"/>
  <c r="Z49" i="5"/>
  <c r="AA49" i="5"/>
  <c r="AB49" i="5"/>
  <c r="AC49" i="5"/>
  <c r="AD49" i="5"/>
  <c r="AE49" i="5"/>
  <c r="AF49" i="5"/>
  <c r="AG49" i="5"/>
  <c r="W50" i="5"/>
  <c r="Y50" i="5"/>
  <c r="AA50" i="5"/>
  <c r="AC50" i="5"/>
  <c r="AE50" i="5"/>
  <c r="AG50" i="5"/>
  <c r="W51" i="5"/>
  <c r="X51" i="5"/>
  <c r="Y51" i="5"/>
  <c r="Z51" i="5"/>
  <c r="AA51" i="5"/>
  <c r="AB51" i="5"/>
  <c r="AC51" i="5"/>
  <c r="AD51" i="5"/>
  <c r="AE51" i="5"/>
  <c r="AF51" i="5"/>
  <c r="AG51" i="5"/>
  <c r="W52" i="5"/>
  <c r="AE52" i="5"/>
  <c r="W53" i="5"/>
  <c r="X53" i="5"/>
  <c r="Y53" i="5"/>
  <c r="Z53" i="5"/>
  <c r="AA53" i="5"/>
  <c r="AB53" i="5"/>
  <c r="AC53" i="5"/>
  <c r="AD53" i="5"/>
  <c r="AE53" i="5"/>
  <c r="AF53" i="5"/>
  <c r="AG53" i="5"/>
  <c r="W54" i="5"/>
  <c r="Y54" i="5"/>
  <c r="AA54" i="5"/>
  <c r="AC54" i="5"/>
  <c r="AE54" i="5"/>
  <c r="AG54" i="5"/>
  <c r="W55" i="5"/>
  <c r="X55" i="5"/>
  <c r="Y55" i="5"/>
  <c r="Z55" i="5"/>
  <c r="AA55" i="5"/>
  <c r="AB55" i="5"/>
  <c r="AC55" i="5"/>
  <c r="AD55" i="5"/>
  <c r="AE55" i="5"/>
  <c r="AF55" i="5"/>
  <c r="AG55" i="5"/>
  <c r="W56" i="5"/>
  <c r="AA56" i="5"/>
  <c r="AE56" i="5"/>
  <c r="W57" i="5"/>
  <c r="X57" i="5"/>
  <c r="Y57" i="5"/>
  <c r="Z57" i="5"/>
  <c r="AA57" i="5"/>
  <c r="AB57" i="5"/>
  <c r="AC57" i="5"/>
  <c r="AD57" i="5"/>
  <c r="AE57" i="5"/>
  <c r="AF57" i="5"/>
  <c r="AG57" i="5"/>
  <c r="W58" i="5"/>
  <c r="Y58" i="5"/>
  <c r="AA58" i="5"/>
  <c r="AC58" i="5"/>
  <c r="AE58" i="5"/>
  <c r="AG58" i="5"/>
  <c r="W59" i="5"/>
  <c r="X59" i="5"/>
  <c r="Y59" i="5"/>
  <c r="Z59" i="5"/>
  <c r="AA59" i="5"/>
  <c r="AB59" i="5"/>
  <c r="AC59" i="5"/>
  <c r="AD59" i="5"/>
  <c r="AE59" i="5"/>
  <c r="AF59" i="5"/>
  <c r="AG59" i="5"/>
  <c r="W60" i="5"/>
  <c r="W61" i="5"/>
  <c r="Y61" i="5"/>
  <c r="AA61" i="5"/>
  <c r="AC61" i="5"/>
  <c r="AE61" i="5"/>
  <c r="AG61" i="5"/>
  <c r="W62" i="5"/>
  <c r="X62" i="5"/>
  <c r="Y62" i="5"/>
  <c r="Z62" i="5"/>
  <c r="AA62" i="5"/>
  <c r="AB62" i="5"/>
  <c r="AC62" i="5"/>
  <c r="AD62" i="5"/>
  <c r="AE62" i="5"/>
  <c r="AF62" i="5"/>
  <c r="AG62" i="5"/>
  <c r="W63" i="5"/>
  <c r="AA63" i="5"/>
  <c r="AE63" i="5"/>
  <c r="W64" i="5"/>
  <c r="X64" i="5"/>
  <c r="Y64" i="5"/>
  <c r="Z64" i="5"/>
  <c r="AA64" i="5"/>
  <c r="AB64" i="5"/>
  <c r="AC64" i="5"/>
  <c r="AD64" i="5"/>
  <c r="AE64" i="5"/>
  <c r="AF64" i="5"/>
  <c r="AG64" i="5"/>
  <c r="W65" i="5"/>
  <c r="Y65" i="5"/>
  <c r="AA65" i="5"/>
  <c r="AC65" i="5"/>
  <c r="AE65" i="5"/>
  <c r="AG65" i="5"/>
  <c r="W66" i="5"/>
  <c r="X66" i="5"/>
  <c r="Y66" i="5"/>
  <c r="Z66" i="5"/>
  <c r="AA66" i="5"/>
  <c r="AB66" i="5"/>
  <c r="AC66" i="5"/>
  <c r="AD66" i="5"/>
  <c r="AE66" i="5"/>
  <c r="AF66" i="5"/>
  <c r="AG66" i="5"/>
  <c r="W67" i="5"/>
  <c r="AE67" i="5"/>
  <c r="N67" i="5" s="1"/>
  <c r="W68" i="5"/>
  <c r="X68" i="5"/>
  <c r="Y68" i="5"/>
  <c r="Z68" i="5"/>
  <c r="AA68" i="5"/>
  <c r="AB68" i="5"/>
  <c r="AC68" i="5"/>
  <c r="AD68" i="5"/>
  <c r="AE68" i="5"/>
  <c r="AF68" i="5"/>
  <c r="AG68" i="5"/>
  <c r="W69" i="5"/>
  <c r="Y69" i="5"/>
  <c r="AA69" i="5"/>
  <c r="AC69" i="5"/>
  <c r="AE69" i="5"/>
  <c r="AG69" i="5"/>
  <c r="W70" i="5"/>
  <c r="X70" i="5"/>
  <c r="Y70" i="5"/>
  <c r="Z70" i="5"/>
  <c r="AA70" i="5"/>
  <c r="AB70" i="5"/>
  <c r="AC70" i="5"/>
  <c r="AD70" i="5"/>
  <c r="AE70" i="5"/>
  <c r="AF70" i="5"/>
  <c r="AG70" i="5"/>
  <c r="W71" i="5"/>
  <c r="AA71" i="5"/>
  <c r="AE71" i="5"/>
  <c r="W72" i="5"/>
  <c r="X72" i="5"/>
  <c r="Y72" i="5"/>
  <c r="Z72" i="5"/>
  <c r="AA72" i="5"/>
  <c r="AB72" i="5"/>
  <c r="AC72" i="5"/>
  <c r="AD72" i="5"/>
  <c r="AE72" i="5"/>
  <c r="AF72" i="5"/>
  <c r="AG72" i="5"/>
  <c r="W73" i="5"/>
  <c r="Y73" i="5"/>
  <c r="AA73" i="5"/>
  <c r="AC73" i="5"/>
  <c r="AE73" i="5"/>
  <c r="AG73" i="5"/>
  <c r="W74" i="5"/>
  <c r="X74" i="5"/>
  <c r="Y74" i="5"/>
  <c r="Z74" i="5"/>
  <c r="AA74" i="5"/>
  <c r="AB74" i="5"/>
  <c r="AC74" i="5"/>
  <c r="AD74" i="5"/>
  <c r="AE74" i="5"/>
  <c r="AF74" i="5"/>
  <c r="AG74" i="5"/>
  <c r="W75" i="5"/>
  <c r="AE75" i="5"/>
  <c r="N75" i="5" s="1"/>
  <c r="W76" i="5"/>
  <c r="X76" i="5"/>
  <c r="Y76" i="5"/>
  <c r="Z76" i="5"/>
  <c r="AA76" i="5"/>
  <c r="AB76" i="5"/>
  <c r="AC76" i="5"/>
  <c r="AD76" i="5"/>
  <c r="AE76" i="5"/>
  <c r="AF76" i="5"/>
  <c r="AG76" i="5"/>
  <c r="W77" i="5"/>
  <c r="Y77" i="5"/>
  <c r="AA77" i="5"/>
  <c r="AC77" i="5"/>
  <c r="AE77" i="5"/>
  <c r="AG77" i="5"/>
  <c r="W78" i="5"/>
  <c r="X78" i="5"/>
  <c r="Y78" i="5"/>
  <c r="Z78" i="5"/>
  <c r="AA78" i="5"/>
  <c r="AB78" i="5"/>
  <c r="AC78" i="5"/>
  <c r="AD78" i="5"/>
  <c r="AE78" i="5"/>
  <c r="AF78" i="5"/>
  <c r="AG78" i="5"/>
  <c r="W79" i="5"/>
  <c r="AA79" i="5"/>
  <c r="AE79" i="5"/>
  <c r="W80" i="5"/>
  <c r="X80" i="5"/>
  <c r="Y80" i="5"/>
  <c r="Z80" i="5"/>
  <c r="AA80" i="5"/>
  <c r="AB80" i="5"/>
  <c r="AC80" i="5"/>
  <c r="AD80" i="5"/>
  <c r="AE80" i="5"/>
  <c r="AF80" i="5"/>
  <c r="AG80" i="5"/>
  <c r="W81" i="5"/>
  <c r="Y81" i="5"/>
  <c r="AA81" i="5"/>
  <c r="AC81" i="5"/>
  <c r="AE81" i="5"/>
  <c r="AG81" i="5"/>
  <c r="W82" i="5"/>
  <c r="X82" i="5"/>
  <c r="Y82" i="5"/>
  <c r="Z82" i="5"/>
  <c r="AA82" i="5"/>
  <c r="AB82" i="5"/>
  <c r="AC82" i="5"/>
  <c r="AD82" i="5"/>
  <c r="AE82" i="5"/>
  <c r="AF82" i="5"/>
  <c r="AG82" i="5"/>
  <c r="W83" i="5"/>
  <c r="AE83" i="5"/>
  <c r="N83" i="5" s="1"/>
  <c r="W84" i="5"/>
  <c r="X84" i="5"/>
  <c r="Y84" i="5"/>
  <c r="Z84" i="5"/>
  <c r="AA84" i="5"/>
  <c r="AB84" i="5"/>
  <c r="AC84" i="5"/>
  <c r="AD84" i="5"/>
  <c r="AE84" i="5"/>
  <c r="AF84" i="5"/>
  <c r="AG84" i="5"/>
  <c r="W85" i="5"/>
  <c r="Y85" i="5"/>
  <c r="AA85" i="5"/>
  <c r="AC85" i="5"/>
  <c r="AE85" i="5"/>
  <c r="AG85" i="5"/>
  <c r="W86" i="5"/>
  <c r="X86" i="5"/>
  <c r="Y86" i="5"/>
  <c r="Z86" i="5"/>
  <c r="AA86" i="5"/>
  <c r="AB86" i="5"/>
  <c r="AC86" i="5"/>
  <c r="AD86" i="5"/>
  <c r="AE86" i="5"/>
  <c r="AF86" i="5"/>
  <c r="AG86" i="5"/>
  <c r="W87" i="5"/>
  <c r="AA87" i="5"/>
  <c r="AE87" i="5"/>
  <c r="W88" i="5"/>
  <c r="X88" i="5"/>
  <c r="Y88" i="5"/>
  <c r="Z88" i="5"/>
  <c r="AA88" i="5"/>
  <c r="AB88" i="5"/>
  <c r="AC88" i="5"/>
  <c r="AD88" i="5"/>
  <c r="AE88" i="5"/>
  <c r="AF88" i="5"/>
  <c r="AG88" i="5"/>
  <c r="W89" i="5"/>
  <c r="Y89" i="5"/>
  <c r="AA89" i="5"/>
  <c r="AC89" i="5"/>
  <c r="AE89" i="5"/>
  <c r="AG89" i="5"/>
  <c r="W90" i="5"/>
  <c r="X90" i="5"/>
  <c r="Y90" i="5"/>
  <c r="Z90" i="5"/>
  <c r="AA90" i="5"/>
  <c r="AB90" i="5"/>
  <c r="AC90" i="5"/>
  <c r="AD90" i="5"/>
  <c r="AE90" i="5"/>
  <c r="AF90" i="5"/>
  <c r="AG90" i="5"/>
  <c r="W91" i="5"/>
  <c r="AE91" i="5"/>
  <c r="N91" i="5" s="1"/>
  <c r="W92" i="5"/>
  <c r="X92" i="5"/>
  <c r="Y92" i="5"/>
  <c r="Z92" i="5"/>
  <c r="AA92" i="5"/>
  <c r="AB92" i="5"/>
  <c r="AC92" i="5"/>
  <c r="AD92" i="5"/>
  <c r="AE92" i="5"/>
  <c r="AF92" i="5"/>
  <c r="AG92" i="5"/>
  <c r="W93" i="5"/>
  <c r="Y93" i="5"/>
  <c r="AA93" i="5"/>
  <c r="AC93" i="5"/>
  <c r="AE93" i="5"/>
  <c r="AG93" i="5"/>
  <c r="W94" i="5"/>
  <c r="X94" i="5"/>
  <c r="Y94" i="5"/>
  <c r="Z94" i="5"/>
  <c r="AA94" i="5"/>
  <c r="AB94" i="5"/>
  <c r="AC94" i="5"/>
  <c r="AD94" i="5"/>
  <c r="AE94" i="5"/>
  <c r="AF94" i="5"/>
  <c r="AG94" i="5"/>
  <c r="W95" i="5"/>
  <c r="AA95" i="5"/>
  <c r="AE95" i="5"/>
  <c r="W96" i="5"/>
  <c r="X96" i="5"/>
  <c r="Y96" i="5"/>
  <c r="Z96" i="5"/>
  <c r="AA96" i="5"/>
  <c r="AB96" i="5"/>
  <c r="AC96" i="5"/>
  <c r="AD96" i="5"/>
  <c r="AE96" i="5"/>
  <c r="AF96" i="5"/>
  <c r="AG96" i="5"/>
  <c r="W97" i="5"/>
  <c r="Y97" i="5"/>
  <c r="AA97" i="5"/>
  <c r="AC97" i="5"/>
  <c r="AE97" i="5"/>
  <c r="AG97" i="5"/>
  <c r="W98" i="5"/>
  <c r="X98" i="5"/>
  <c r="Y98" i="5"/>
  <c r="Z98" i="5"/>
  <c r="AA98" i="5"/>
  <c r="AB98" i="5"/>
  <c r="AC98" i="5"/>
  <c r="AD98" i="5"/>
  <c r="AE98" i="5"/>
  <c r="AF98" i="5"/>
  <c r="AG98" i="5"/>
  <c r="W99" i="5"/>
  <c r="AE99" i="5"/>
  <c r="N99" i="5" s="1"/>
  <c r="W100" i="5"/>
  <c r="X100" i="5"/>
  <c r="Y100" i="5"/>
  <c r="Z100" i="5"/>
  <c r="AA100" i="5"/>
  <c r="AB100" i="5"/>
  <c r="AC100" i="5"/>
  <c r="AD100" i="5"/>
  <c r="AE100" i="5"/>
  <c r="AF100" i="5"/>
  <c r="AG100" i="5"/>
  <c r="W101" i="5"/>
  <c r="Y101" i="5"/>
  <c r="AA101" i="5"/>
  <c r="AC101" i="5"/>
  <c r="AE101" i="5"/>
  <c r="AG101" i="5"/>
  <c r="W102" i="5"/>
  <c r="X102" i="5"/>
  <c r="Y102" i="5"/>
  <c r="Z102" i="5"/>
  <c r="AA102" i="5"/>
  <c r="AB102" i="5"/>
  <c r="AC102" i="5"/>
  <c r="AD102" i="5"/>
  <c r="AE102" i="5"/>
  <c r="AF102" i="5"/>
  <c r="AG102" i="5"/>
  <c r="W103" i="5"/>
  <c r="AA103" i="5"/>
  <c r="AE103" i="5"/>
  <c r="W104" i="5"/>
  <c r="X104" i="5"/>
  <c r="Y104" i="5"/>
  <c r="Z104" i="5"/>
  <c r="AA104" i="5"/>
  <c r="AB104" i="5"/>
  <c r="AC104" i="5"/>
  <c r="AD104" i="5"/>
  <c r="AE104" i="5"/>
  <c r="AF104" i="5"/>
  <c r="AG104" i="5"/>
  <c r="W105" i="5"/>
  <c r="Y105" i="5"/>
  <c r="AA105" i="5"/>
  <c r="AC105" i="5"/>
  <c r="AE105" i="5"/>
  <c r="AG105" i="5"/>
  <c r="W106" i="5"/>
  <c r="X106" i="5"/>
  <c r="Y106" i="5"/>
  <c r="Z106" i="5"/>
  <c r="AA106" i="5"/>
  <c r="AB106" i="5"/>
  <c r="AC106" i="5"/>
  <c r="AD106" i="5"/>
  <c r="AE106" i="5"/>
  <c r="AF106" i="5"/>
  <c r="AG106" i="5"/>
  <c r="W107" i="5"/>
  <c r="AE107" i="5"/>
  <c r="N107" i="5" s="1"/>
  <c r="W108" i="5"/>
  <c r="X108" i="5"/>
  <c r="Y108" i="5"/>
  <c r="Z108" i="5"/>
  <c r="AA108" i="5"/>
  <c r="AB108" i="5"/>
  <c r="AC108" i="5"/>
  <c r="AD108" i="5"/>
  <c r="AE108" i="5"/>
  <c r="AF108" i="5"/>
  <c r="AG108" i="5"/>
  <c r="W109" i="5"/>
  <c r="Y109" i="5"/>
  <c r="AA109" i="5"/>
  <c r="AC109" i="5"/>
  <c r="AE109" i="5"/>
  <c r="AG109" i="5"/>
  <c r="W110" i="5"/>
  <c r="X110" i="5"/>
  <c r="Y110" i="5"/>
  <c r="Z110" i="5"/>
  <c r="AA110" i="5"/>
  <c r="AB110" i="5"/>
  <c r="AC110" i="5"/>
  <c r="AD110" i="5"/>
  <c r="AE110" i="5"/>
  <c r="AF110" i="5"/>
  <c r="AG110" i="5"/>
  <c r="W111" i="5"/>
  <c r="AA111" i="5"/>
  <c r="AE111" i="5"/>
  <c r="W112" i="5"/>
  <c r="X112" i="5"/>
  <c r="Y112" i="5"/>
  <c r="Z112" i="5"/>
  <c r="AA112" i="5"/>
  <c r="AB112" i="5"/>
  <c r="AC112" i="5"/>
  <c r="AD112" i="5"/>
  <c r="AE112" i="5"/>
  <c r="AF112" i="5"/>
  <c r="AG112" i="5"/>
  <c r="W113" i="5"/>
  <c r="Y113" i="5"/>
  <c r="AA113" i="5"/>
  <c r="AC113" i="5"/>
  <c r="AE113" i="5"/>
  <c r="AG113" i="5"/>
  <c r="W114" i="5"/>
  <c r="X114" i="5"/>
  <c r="Y114" i="5"/>
  <c r="Z114" i="5"/>
  <c r="AA114" i="5"/>
  <c r="AB114" i="5"/>
  <c r="AC114" i="5"/>
  <c r="AD114" i="5"/>
  <c r="AE114" i="5"/>
  <c r="AF114" i="5"/>
  <c r="AG114" i="5"/>
  <c r="W115" i="5"/>
  <c r="AE115" i="5"/>
  <c r="N115" i="5" s="1"/>
  <c r="W116" i="5"/>
  <c r="X116" i="5"/>
  <c r="Y116" i="5"/>
  <c r="Z116" i="5"/>
  <c r="AA116" i="5"/>
  <c r="AB116" i="5"/>
  <c r="AC116" i="5"/>
  <c r="AD116" i="5"/>
  <c r="AE116" i="5"/>
  <c r="AF116" i="5"/>
  <c r="AG116" i="5"/>
  <c r="W117" i="5"/>
  <c r="X117" i="5" s="1"/>
  <c r="Y117" i="5"/>
  <c r="Z117" i="5"/>
  <c r="AA117" i="5"/>
  <c r="AB117" i="5"/>
  <c r="AC117" i="5"/>
  <c r="AD117" i="5"/>
  <c r="AE117" i="5"/>
  <c r="AF117" i="5"/>
  <c r="AG117" i="5"/>
  <c r="W118" i="5"/>
  <c r="X118" i="5"/>
  <c r="Y118" i="5"/>
  <c r="Z118" i="5"/>
  <c r="AA118" i="5"/>
  <c r="AB118" i="5"/>
  <c r="AC118" i="5"/>
  <c r="AD118" i="5"/>
  <c r="AE118" i="5"/>
  <c r="AF118" i="5"/>
  <c r="AG118" i="5"/>
  <c r="W119" i="5"/>
  <c r="Y119" i="5"/>
  <c r="AA119" i="5"/>
  <c r="AC119" i="5"/>
  <c r="AE119" i="5"/>
  <c r="AG119" i="5"/>
  <c r="W120" i="5"/>
  <c r="X120" i="5"/>
  <c r="Y120" i="5"/>
  <c r="Z120" i="5"/>
  <c r="AA120" i="5"/>
  <c r="AB120" i="5"/>
  <c r="AC120" i="5"/>
  <c r="AD120" i="5"/>
  <c r="AE120" i="5"/>
  <c r="AF120" i="5"/>
  <c r="AG120" i="5"/>
  <c r="W121" i="5"/>
  <c r="AA121" i="5"/>
  <c r="AE121" i="5"/>
  <c r="W122" i="5"/>
  <c r="X122" i="5"/>
  <c r="Y122" i="5"/>
  <c r="Z122" i="5"/>
  <c r="AA122" i="5"/>
  <c r="AB122" i="5"/>
  <c r="AC122" i="5"/>
  <c r="AD122" i="5"/>
  <c r="AE122" i="5"/>
  <c r="AF122" i="5"/>
  <c r="AG122" i="5"/>
  <c r="W123" i="5"/>
  <c r="Y123" i="5"/>
  <c r="AA123" i="5"/>
  <c r="AC123" i="5"/>
  <c r="AE123" i="5"/>
  <c r="AG123" i="5"/>
  <c r="W124" i="5"/>
  <c r="X124" i="5"/>
  <c r="Y124" i="5"/>
  <c r="Z124" i="5"/>
  <c r="AA124" i="5"/>
  <c r="AB124" i="5"/>
  <c r="AC124" i="5"/>
  <c r="AD124" i="5"/>
  <c r="AE124" i="5"/>
  <c r="AF124" i="5"/>
  <c r="AG124" i="5"/>
  <c r="W125" i="5"/>
  <c r="AA125" i="5"/>
  <c r="AE125" i="5"/>
  <c r="W126" i="5"/>
  <c r="X126" i="5"/>
  <c r="Y126" i="5"/>
  <c r="Z126" i="5"/>
  <c r="AA126" i="5"/>
  <c r="AB126" i="5"/>
  <c r="AC126" i="5"/>
  <c r="AD126" i="5"/>
  <c r="AE126" i="5"/>
  <c r="AF126" i="5"/>
  <c r="AG126" i="5"/>
  <c r="W127" i="5"/>
  <c r="Y127" i="5"/>
  <c r="AA127" i="5"/>
  <c r="AC127" i="5"/>
  <c r="AE127" i="5"/>
  <c r="AG127" i="5"/>
  <c r="W128" i="5"/>
  <c r="X128" i="5"/>
  <c r="Y128" i="5"/>
  <c r="Z128" i="5"/>
  <c r="AA128" i="5"/>
  <c r="AB128" i="5"/>
  <c r="AC128" i="5"/>
  <c r="AD128" i="5"/>
  <c r="AE128" i="5"/>
  <c r="AF128" i="5"/>
  <c r="AG128" i="5"/>
  <c r="W129" i="5"/>
  <c r="AA129" i="5"/>
  <c r="AE129" i="5"/>
  <c r="W130" i="5"/>
  <c r="X130" i="5"/>
  <c r="Y130" i="5"/>
  <c r="Z130" i="5"/>
  <c r="AA130" i="5"/>
  <c r="AB130" i="5"/>
  <c r="AC130" i="5"/>
  <c r="AD130" i="5"/>
  <c r="AE130" i="5"/>
  <c r="AF130" i="5"/>
  <c r="AG130" i="5"/>
  <c r="W131" i="5"/>
  <c r="Y131" i="5"/>
  <c r="AA131" i="5"/>
  <c r="AC131" i="5"/>
  <c r="AE131" i="5"/>
  <c r="AG131" i="5"/>
  <c r="W132" i="5"/>
  <c r="X132" i="5"/>
  <c r="Y132" i="5"/>
  <c r="Z132" i="5"/>
  <c r="AA132" i="5"/>
  <c r="AB132" i="5"/>
  <c r="AC132" i="5"/>
  <c r="AD132" i="5"/>
  <c r="AE132" i="5"/>
  <c r="AF132" i="5"/>
  <c r="AG132" i="5"/>
  <c r="W133" i="5"/>
  <c r="AA133" i="5"/>
  <c r="AE133" i="5"/>
  <c r="W134" i="5"/>
  <c r="X134" i="5"/>
  <c r="Y134" i="5"/>
  <c r="Z134" i="5"/>
  <c r="AA134" i="5"/>
  <c r="AB134" i="5"/>
  <c r="AC134" i="5"/>
  <c r="AD134" i="5"/>
  <c r="AE134" i="5"/>
  <c r="AF134" i="5"/>
  <c r="AG134" i="5"/>
  <c r="W135" i="5"/>
  <c r="Y135" i="5"/>
  <c r="AA135" i="5"/>
  <c r="AC135" i="5"/>
  <c r="AE135" i="5"/>
  <c r="AG135" i="5"/>
  <c r="W136" i="5"/>
  <c r="X136" i="5"/>
  <c r="Y136" i="5"/>
  <c r="Z136" i="5"/>
  <c r="AA136" i="5"/>
  <c r="AB136" i="5"/>
  <c r="AC136" i="5"/>
  <c r="AD136" i="5"/>
  <c r="AE136" i="5"/>
  <c r="AF136" i="5"/>
  <c r="AG136" i="5"/>
  <c r="W137" i="5"/>
  <c r="AA137" i="5"/>
  <c r="AE137" i="5"/>
  <c r="W138" i="5"/>
  <c r="X138" i="5"/>
  <c r="Y138" i="5"/>
  <c r="Z138" i="5"/>
  <c r="AA138" i="5"/>
  <c r="AB138" i="5"/>
  <c r="AC138" i="5"/>
  <c r="AD138" i="5"/>
  <c r="AE138" i="5"/>
  <c r="AF138" i="5"/>
  <c r="AG138" i="5"/>
  <c r="W139" i="5"/>
  <c r="Y139" i="5"/>
  <c r="AA139" i="5"/>
  <c r="AC139" i="5"/>
  <c r="AE139" i="5"/>
  <c r="AG139" i="5"/>
  <c r="W140" i="5"/>
  <c r="X140" i="5"/>
  <c r="Y140" i="5"/>
  <c r="Z140" i="5"/>
  <c r="AA140" i="5"/>
  <c r="AB140" i="5"/>
  <c r="AC140" i="5"/>
  <c r="AD140" i="5"/>
  <c r="AE140" i="5"/>
  <c r="AF140" i="5"/>
  <c r="AG140" i="5"/>
  <c r="W141" i="5"/>
  <c r="AA141" i="5"/>
  <c r="AE141" i="5"/>
  <c r="W142" i="5"/>
  <c r="X142" i="5"/>
  <c r="Y142" i="5"/>
  <c r="Z142" i="5"/>
  <c r="AA142" i="5"/>
  <c r="AB142" i="5"/>
  <c r="AC142" i="5"/>
  <c r="AD142" i="5"/>
  <c r="AE142" i="5"/>
  <c r="AF142" i="5"/>
  <c r="AG142" i="5"/>
  <c r="W143" i="5"/>
  <c r="Y143" i="5"/>
  <c r="AA143" i="5"/>
  <c r="AC143" i="5"/>
  <c r="AE143" i="5"/>
  <c r="AG143" i="5"/>
  <c r="W144" i="5"/>
  <c r="X144" i="5"/>
  <c r="Y144" i="5"/>
  <c r="Z144" i="5"/>
  <c r="AA144" i="5"/>
  <c r="AB144" i="5"/>
  <c r="AC144" i="5"/>
  <c r="AD144" i="5"/>
  <c r="AE144" i="5"/>
  <c r="AF144" i="5"/>
  <c r="AG144" i="5"/>
  <c r="W145" i="5"/>
  <c r="AA145" i="5"/>
  <c r="AE145" i="5"/>
  <c r="W146" i="5"/>
  <c r="X146" i="5"/>
  <c r="Y146" i="5"/>
  <c r="Z146" i="5"/>
  <c r="AA146" i="5"/>
  <c r="AB146" i="5"/>
  <c r="AC146" i="5"/>
  <c r="AD146" i="5"/>
  <c r="AE146" i="5"/>
  <c r="AF146" i="5"/>
  <c r="AG146" i="5"/>
  <c r="W147" i="5"/>
  <c r="Y147" i="5"/>
  <c r="AA147" i="5"/>
  <c r="AC147" i="5"/>
  <c r="AE147" i="5"/>
  <c r="AG147" i="5"/>
  <c r="W148" i="5"/>
  <c r="X148" i="5"/>
  <c r="Y148" i="5"/>
  <c r="Z148" i="5"/>
  <c r="AA148" i="5"/>
  <c r="AB148" i="5"/>
  <c r="AC148" i="5"/>
  <c r="AD148" i="5"/>
  <c r="AE148" i="5"/>
  <c r="AF148" i="5"/>
  <c r="AG148" i="5"/>
  <c r="W149" i="5"/>
  <c r="AA149" i="5"/>
  <c r="AE149" i="5"/>
  <c r="W150" i="5"/>
  <c r="X150" i="5"/>
  <c r="Y150" i="5"/>
  <c r="Z150" i="5"/>
  <c r="AA150" i="5"/>
  <c r="AB150" i="5"/>
  <c r="AC150" i="5"/>
  <c r="AD150" i="5"/>
  <c r="AE150" i="5"/>
  <c r="AF150" i="5"/>
  <c r="AG150" i="5"/>
  <c r="W151" i="5"/>
  <c r="Y151" i="5"/>
  <c r="AA151" i="5"/>
  <c r="AC151" i="5"/>
  <c r="AE151" i="5"/>
  <c r="AG151" i="5"/>
  <c r="W152" i="5"/>
  <c r="X152" i="5"/>
  <c r="Y152" i="5"/>
  <c r="Z152" i="5"/>
  <c r="AA152" i="5"/>
  <c r="AB152" i="5"/>
  <c r="AC152" i="5"/>
  <c r="AD152" i="5"/>
  <c r="AE152" i="5"/>
  <c r="AF152" i="5"/>
  <c r="AG152" i="5"/>
  <c r="W153" i="5"/>
  <c r="AA153" i="5"/>
  <c r="AE153" i="5"/>
  <c r="W154" i="5"/>
  <c r="X154" i="5"/>
  <c r="Y154" i="5"/>
  <c r="Z154" i="5"/>
  <c r="AA154" i="5"/>
  <c r="AB154" i="5"/>
  <c r="AC154" i="5"/>
  <c r="AD154" i="5"/>
  <c r="AE154" i="5"/>
  <c r="AF154" i="5"/>
  <c r="AG154" i="5"/>
  <c r="W155" i="5"/>
  <c r="Y155" i="5"/>
  <c r="AA155" i="5"/>
  <c r="AC155" i="5"/>
  <c r="AE155" i="5"/>
  <c r="AG155" i="5"/>
  <c r="W156" i="5"/>
  <c r="X156" i="5"/>
  <c r="Y156" i="5"/>
  <c r="Z156" i="5"/>
  <c r="AA156" i="5"/>
  <c r="AB156" i="5"/>
  <c r="AC156" i="5"/>
  <c r="AD156" i="5"/>
  <c r="AE156" i="5"/>
  <c r="AF156" i="5"/>
  <c r="AG156" i="5"/>
  <c r="W157" i="5"/>
  <c r="AA157" i="5"/>
  <c r="AE157" i="5"/>
  <c r="W158" i="5"/>
  <c r="X158" i="5"/>
  <c r="Y158" i="5"/>
  <c r="Z158" i="5"/>
  <c r="AA158" i="5"/>
  <c r="AB158" i="5"/>
  <c r="AC158" i="5"/>
  <c r="AD158" i="5"/>
  <c r="AE158" i="5"/>
  <c r="AF158" i="5"/>
  <c r="AG158" i="5"/>
  <c r="W159" i="5"/>
  <c r="Y159" i="5"/>
  <c r="AA159" i="5"/>
  <c r="AC159" i="5"/>
  <c r="AE159" i="5"/>
  <c r="AG159" i="5"/>
  <c r="W160" i="5"/>
  <c r="X160" i="5"/>
  <c r="Y160" i="5"/>
  <c r="Z160" i="5"/>
  <c r="AA160" i="5"/>
  <c r="AB160" i="5"/>
  <c r="AC160" i="5"/>
  <c r="AD160" i="5"/>
  <c r="AE160" i="5"/>
  <c r="AF160" i="5"/>
  <c r="AG160" i="5"/>
  <c r="W161" i="5"/>
  <c r="AA161" i="5"/>
  <c r="AE161" i="5"/>
  <c r="W162" i="5"/>
  <c r="X162" i="5"/>
  <c r="Y162" i="5"/>
  <c r="Z162" i="5"/>
  <c r="AA162" i="5"/>
  <c r="AB162" i="5"/>
  <c r="AC162" i="5"/>
  <c r="AD162" i="5"/>
  <c r="AE162" i="5"/>
  <c r="AF162" i="5"/>
  <c r="AG162" i="5"/>
  <c r="W163" i="5"/>
  <c r="Y163" i="5"/>
  <c r="AA163" i="5"/>
  <c r="AC163" i="5"/>
  <c r="AE163" i="5"/>
  <c r="AG163" i="5"/>
  <c r="W164" i="5"/>
  <c r="X164" i="5"/>
  <c r="Y164" i="5"/>
  <c r="Z164" i="5"/>
  <c r="AA164" i="5"/>
  <c r="AB164" i="5"/>
  <c r="AC164" i="5"/>
  <c r="AD164" i="5"/>
  <c r="AE164" i="5"/>
  <c r="AF164" i="5"/>
  <c r="AG164" i="5"/>
  <c r="W165" i="5"/>
  <c r="AA165" i="5"/>
  <c r="AE165" i="5"/>
  <c r="W166" i="5"/>
  <c r="X166" i="5"/>
  <c r="Y166" i="5"/>
  <c r="Z166" i="5"/>
  <c r="AA166" i="5"/>
  <c r="AB166" i="5"/>
  <c r="AC166" i="5"/>
  <c r="AD166" i="5"/>
  <c r="AE166" i="5"/>
  <c r="AF166" i="5"/>
  <c r="AG166" i="5"/>
  <c r="W167" i="5"/>
  <c r="Y167" i="5"/>
  <c r="AA167" i="5"/>
  <c r="AC167" i="5"/>
  <c r="AE167" i="5"/>
  <c r="AG167" i="5"/>
  <c r="W168" i="5"/>
  <c r="X168" i="5"/>
  <c r="Y168" i="5"/>
  <c r="Z168" i="5"/>
  <c r="AA168" i="5"/>
  <c r="AB168" i="5"/>
  <c r="AC168" i="5"/>
  <c r="AD168" i="5"/>
  <c r="AE168" i="5"/>
  <c r="AF168" i="5"/>
  <c r="AG168" i="5"/>
  <c r="W169" i="5"/>
  <c r="AA169" i="5"/>
  <c r="AE169" i="5"/>
  <c r="W170" i="5"/>
  <c r="X170" i="5"/>
  <c r="Y170" i="5"/>
  <c r="Z170" i="5"/>
  <c r="AA170" i="5"/>
  <c r="AB170" i="5"/>
  <c r="AC170" i="5"/>
  <c r="AD170" i="5"/>
  <c r="AE170" i="5"/>
  <c r="AF170" i="5"/>
  <c r="AG170" i="5"/>
  <c r="W171" i="5"/>
  <c r="Y171" i="5"/>
  <c r="AA171" i="5"/>
  <c r="AC171" i="5"/>
  <c r="AE171" i="5"/>
  <c r="AG171" i="5"/>
  <c r="W172" i="5"/>
  <c r="X172" i="5"/>
  <c r="Y172" i="5"/>
  <c r="Z172" i="5"/>
  <c r="AA172" i="5"/>
  <c r="AB172" i="5"/>
  <c r="AC172" i="5"/>
  <c r="AD172" i="5"/>
  <c r="AE172" i="5"/>
  <c r="AF172" i="5"/>
  <c r="AG172" i="5"/>
  <c r="W173" i="5"/>
  <c r="AA173" i="5"/>
  <c r="AE173" i="5"/>
  <c r="W174" i="5"/>
  <c r="X174" i="5"/>
  <c r="Y174" i="5"/>
  <c r="Z174" i="5"/>
  <c r="AA174" i="5"/>
  <c r="AB174" i="5"/>
  <c r="AC174" i="5"/>
  <c r="AD174" i="5"/>
  <c r="AE174" i="5"/>
  <c r="AF174" i="5"/>
  <c r="AG174" i="5"/>
  <c r="W175" i="5"/>
  <c r="Y175" i="5"/>
  <c r="AA175" i="5"/>
  <c r="AC175" i="5"/>
  <c r="AE175" i="5"/>
  <c r="AG175" i="5"/>
  <c r="W176" i="5"/>
  <c r="X176" i="5"/>
  <c r="Y176" i="5"/>
  <c r="Z176" i="5"/>
  <c r="AA176" i="5"/>
  <c r="AB176" i="5"/>
  <c r="AC176" i="5"/>
  <c r="AD176" i="5"/>
  <c r="AE176" i="5"/>
  <c r="AF176" i="5"/>
  <c r="AG176" i="5"/>
  <c r="W177" i="5"/>
  <c r="AA177" i="5"/>
  <c r="AE177" i="5"/>
  <c r="W178" i="5"/>
  <c r="X178" i="5"/>
  <c r="Y178" i="5"/>
  <c r="Z178" i="5"/>
  <c r="AA178" i="5"/>
  <c r="AB178" i="5"/>
  <c r="AC178" i="5"/>
  <c r="AD178" i="5"/>
  <c r="AE178" i="5"/>
  <c r="AF178" i="5"/>
  <c r="AG178" i="5"/>
  <c r="W179" i="5"/>
  <c r="Y179" i="5"/>
  <c r="AA179" i="5"/>
  <c r="AC179" i="5"/>
  <c r="AE179" i="5"/>
  <c r="AG179" i="5"/>
  <c r="W180" i="5"/>
  <c r="X180" i="5"/>
  <c r="Y180" i="5"/>
  <c r="Z180" i="5"/>
  <c r="AA180" i="5"/>
  <c r="AB180" i="5"/>
  <c r="AC180" i="5"/>
  <c r="AD180" i="5"/>
  <c r="AE180" i="5"/>
  <c r="AF180" i="5"/>
  <c r="AG180" i="5"/>
  <c r="W181" i="5"/>
  <c r="AA181" i="5"/>
  <c r="AE181" i="5"/>
  <c r="W182" i="5"/>
  <c r="X182" i="5"/>
  <c r="Y182" i="5"/>
  <c r="Z182" i="5"/>
  <c r="AA182" i="5"/>
  <c r="AB182" i="5"/>
  <c r="AC182" i="5"/>
  <c r="AD182" i="5"/>
  <c r="AE182" i="5"/>
  <c r="AF182" i="5"/>
  <c r="AG182" i="5"/>
  <c r="W183" i="5"/>
  <c r="Y183" i="5"/>
  <c r="AA183" i="5"/>
  <c r="AC183" i="5"/>
  <c r="AE183" i="5"/>
  <c r="AG183" i="5"/>
  <c r="W184" i="5"/>
  <c r="X184" i="5"/>
  <c r="Y184" i="5"/>
  <c r="Z184" i="5"/>
  <c r="AA184" i="5"/>
  <c r="AB184" i="5"/>
  <c r="AC184" i="5"/>
  <c r="AD184" i="5"/>
  <c r="AE184" i="5"/>
  <c r="AF184" i="5"/>
  <c r="AG184" i="5"/>
  <c r="W185" i="5"/>
  <c r="AA185" i="5"/>
  <c r="AE185" i="5"/>
  <c r="W186" i="5"/>
  <c r="X186" i="5"/>
  <c r="Y186" i="5"/>
  <c r="Z186" i="5"/>
  <c r="AA186" i="5"/>
  <c r="AB186" i="5"/>
  <c r="AC186" i="5"/>
  <c r="AD186" i="5"/>
  <c r="AE186" i="5"/>
  <c r="AF186" i="5"/>
  <c r="AG186" i="5"/>
  <c r="W187" i="5"/>
  <c r="Y187" i="5"/>
  <c r="AA187" i="5"/>
  <c r="AC187" i="5"/>
  <c r="AE187" i="5"/>
  <c r="AG187" i="5"/>
  <c r="W188" i="5"/>
  <c r="X188" i="5"/>
  <c r="Y188" i="5"/>
  <c r="Z188" i="5"/>
  <c r="AA188" i="5"/>
  <c r="AB188" i="5"/>
  <c r="AC188" i="5"/>
  <c r="AD188" i="5"/>
  <c r="AE188" i="5"/>
  <c r="AF188" i="5"/>
  <c r="AG188" i="5"/>
  <c r="W189" i="5"/>
  <c r="AA189" i="5"/>
  <c r="AE189" i="5"/>
  <c r="W190" i="5"/>
  <c r="X190" i="5"/>
  <c r="Y190" i="5"/>
  <c r="Z190" i="5"/>
  <c r="AA190" i="5"/>
  <c r="AB190" i="5"/>
  <c r="AC190" i="5"/>
  <c r="AD190" i="5"/>
  <c r="AE190" i="5"/>
  <c r="AF190" i="5"/>
  <c r="AG190" i="5"/>
  <c r="W191" i="5"/>
  <c r="Y191" i="5"/>
  <c r="AA191" i="5"/>
  <c r="AC191" i="5"/>
  <c r="AE191" i="5"/>
  <c r="AG191" i="5"/>
  <c r="W192" i="5"/>
  <c r="X192" i="5"/>
  <c r="Y192" i="5"/>
  <c r="Z192" i="5"/>
  <c r="AA192" i="5"/>
  <c r="AB192" i="5"/>
  <c r="AC192" i="5"/>
  <c r="AD192" i="5"/>
  <c r="AE192" i="5"/>
  <c r="AF192" i="5"/>
  <c r="AG192" i="5"/>
  <c r="W193" i="5"/>
  <c r="AA193" i="5"/>
  <c r="AE193" i="5"/>
  <c r="W194" i="5"/>
  <c r="X194" i="5"/>
  <c r="Y194" i="5"/>
  <c r="Z194" i="5"/>
  <c r="AA194" i="5"/>
  <c r="AB194" i="5"/>
  <c r="AC194" i="5"/>
  <c r="AD194" i="5"/>
  <c r="AE194" i="5"/>
  <c r="AF194" i="5"/>
  <c r="AG194" i="5"/>
  <c r="W195" i="5"/>
  <c r="Y195" i="5"/>
  <c r="AA195" i="5"/>
  <c r="AC195" i="5"/>
  <c r="AE195" i="5"/>
  <c r="AG195" i="5"/>
  <c r="W196" i="5"/>
  <c r="X196" i="5"/>
  <c r="Y196" i="5"/>
  <c r="Z196" i="5"/>
  <c r="AA196" i="5"/>
  <c r="AB196" i="5"/>
  <c r="AC196" i="5"/>
  <c r="AD196" i="5"/>
  <c r="AE196" i="5"/>
  <c r="AF196" i="5"/>
  <c r="AG196" i="5"/>
  <c r="W197" i="5"/>
  <c r="AA197" i="5"/>
  <c r="AE197" i="5"/>
  <c r="W198" i="5"/>
  <c r="X198" i="5"/>
  <c r="Y198" i="5"/>
  <c r="Z198" i="5"/>
  <c r="AA198" i="5"/>
  <c r="AB198" i="5"/>
  <c r="AC198" i="5"/>
  <c r="AD198" i="5"/>
  <c r="AE198" i="5"/>
  <c r="AF198" i="5"/>
  <c r="AG198" i="5"/>
  <c r="W199" i="5"/>
  <c r="Y199" i="5"/>
  <c r="AA199" i="5"/>
  <c r="AC199" i="5"/>
  <c r="AE199" i="5"/>
  <c r="AG199" i="5"/>
  <c r="W200" i="5"/>
  <c r="X200" i="5"/>
  <c r="Y200" i="5"/>
  <c r="Z200" i="5"/>
  <c r="AA200" i="5"/>
  <c r="AB200" i="5"/>
  <c r="AC200" i="5"/>
  <c r="AD200" i="5"/>
  <c r="AE200" i="5"/>
  <c r="AF200" i="5"/>
  <c r="AG200" i="5"/>
  <c r="W201" i="5"/>
  <c r="AA201" i="5"/>
  <c r="AE201" i="5"/>
  <c r="W202" i="5"/>
  <c r="X202" i="5"/>
  <c r="Y202" i="5"/>
  <c r="Z202" i="5"/>
  <c r="AA202" i="5"/>
  <c r="AB202" i="5"/>
  <c r="AC202" i="5"/>
  <c r="AD202" i="5"/>
  <c r="AE202" i="5"/>
  <c r="AF202" i="5"/>
  <c r="AG202" i="5"/>
  <c r="M27" i="5"/>
  <c r="N27" i="5"/>
  <c r="M28" i="5"/>
  <c r="M29" i="5"/>
  <c r="N29" i="5"/>
  <c r="M30" i="5"/>
  <c r="M31" i="5"/>
  <c r="N31" i="5"/>
  <c r="M32" i="5"/>
  <c r="N32" i="5" s="1"/>
  <c r="M33" i="5"/>
  <c r="N33" i="5"/>
  <c r="M34" i="5"/>
  <c r="M35" i="5"/>
  <c r="N35" i="5"/>
  <c r="M36" i="5"/>
  <c r="M37" i="5"/>
  <c r="N37" i="5"/>
  <c r="M38" i="5"/>
  <c r="M39" i="5"/>
  <c r="N39" i="5"/>
  <c r="M40" i="5"/>
  <c r="M41" i="5"/>
  <c r="N41" i="5"/>
  <c r="M42" i="5"/>
  <c r="M43" i="5"/>
  <c r="N43" i="5"/>
  <c r="M44" i="5"/>
  <c r="M45" i="5"/>
  <c r="N45" i="5"/>
  <c r="M46" i="5"/>
  <c r="M47" i="5"/>
  <c r="N47" i="5"/>
  <c r="M48" i="5"/>
  <c r="M49" i="5"/>
  <c r="N49" i="5"/>
  <c r="M50" i="5"/>
  <c r="M51" i="5"/>
  <c r="N51" i="5"/>
  <c r="M52" i="5"/>
  <c r="M53" i="5"/>
  <c r="N53" i="5"/>
  <c r="M54" i="5"/>
  <c r="M55" i="5"/>
  <c r="N55" i="5"/>
  <c r="M56" i="5"/>
  <c r="M57" i="5"/>
  <c r="N57" i="5"/>
  <c r="M58" i="5"/>
  <c r="M59" i="5"/>
  <c r="N59" i="5"/>
  <c r="M60" i="5"/>
  <c r="M61" i="5"/>
  <c r="N61" i="5"/>
  <c r="M62" i="5"/>
  <c r="M63" i="5"/>
  <c r="N63" i="5"/>
  <c r="M64" i="5"/>
  <c r="M65" i="5"/>
  <c r="N65" i="5"/>
  <c r="M66" i="5"/>
  <c r="M67" i="5"/>
  <c r="M68" i="5"/>
  <c r="M69" i="5"/>
  <c r="N69" i="5"/>
  <c r="M70" i="5"/>
  <c r="N70" i="5" s="1"/>
  <c r="M71" i="5"/>
  <c r="N71" i="5"/>
  <c r="M72" i="5"/>
  <c r="M73" i="5"/>
  <c r="N73" i="5"/>
  <c r="M74" i="5"/>
  <c r="N74" i="5" s="1"/>
  <c r="M75" i="5"/>
  <c r="M76" i="5"/>
  <c r="M77" i="5"/>
  <c r="N77" i="5"/>
  <c r="M78" i="5"/>
  <c r="M79" i="5"/>
  <c r="N79" i="5"/>
  <c r="M80" i="5"/>
  <c r="M81" i="5"/>
  <c r="N81" i="5"/>
  <c r="M82" i="5"/>
  <c r="M83" i="5"/>
  <c r="M84" i="5"/>
  <c r="M85" i="5"/>
  <c r="N85" i="5"/>
  <c r="M86" i="5"/>
  <c r="N86" i="5" s="1"/>
  <c r="M87" i="5"/>
  <c r="N87" i="5"/>
  <c r="M88" i="5"/>
  <c r="M89" i="5"/>
  <c r="N89" i="5"/>
  <c r="M90" i="5"/>
  <c r="N90" i="5" s="1"/>
  <c r="M91" i="5"/>
  <c r="M92" i="5"/>
  <c r="M93" i="5"/>
  <c r="N93" i="5"/>
  <c r="M94" i="5"/>
  <c r="M95" i="5"/>
  <c r="N95" i="5"/>
  <c r="M96" i="5"/>
  <c r="M97" i="5"/>
  <c r="N97" i="5"/>
  <c r="M98" i="5"/>
  <c r="M99" i="5"/>
  <c r="M100" i="5"/>
  <c r="M101" i="5"/>
  <c r="N101" i="5"/>
  <c r="M102" i="5"/>
  <c r="N102" i="5" s="1"/>
  <c r="M103" i="5"/>
  <c r="N103" i="5"/>
  <c r="M104" i="5"/>
  <c r="M105" i="5"/>
  <c r="N105" i="5"/>
  <c r="M106" i="5"/>
  <c r="N106" i="5" s="1"/>
  <c r="M107" i="5"/>
  <c r="M108" i="5"/>
  <c r="M109" i="5"/>
  <c r="N109" i="5"/>
  <c r="M110" i="5"/>
  <c r="M111" i="5"/>
  <c r="N111" i="5"/>
  <c r="M112" i="5"/>
  <c r="M113" i="5"/>
  <c r="N113" i="5"/>
  <c r="M114" i="5"/>
  <c r="M115" i="5"/>
  <c r="M116" i="5"/>
  <c r="M117" i="5"/>
  <c r="N117" i="5"/>
  <c r="M118" i="5"/>
  <c r="N118" i="5" s="1"/>
  <c r="M119" i="5"/>
  <c r="N119" i="5"/>
  <c r="M120" i="5"/>
  <c r="M121" i="5"/>
  <c r="N121" i="5"/>
  <c r="M122" i="5"/>
  <c r="N122" i="5" s="1"/>
  <c r="M123" i="5"/>
  <c r="N123" i="5"/>
  <c r="M124" i="5"/>
  <c r="M125" i="5"/>
  <c r="N125" i="5"/>
  <c r="M126" i="5"/>
  <c r="N126" i="5" s="1"/>
  <c r="M127" i="5"/>
  <c r="N127" i="5"/>
  <c r="M128" i="5"/>
  <c r="M129" i="5"/>
  <c r="N129" i="5"/>
  <c r="M130" i="5"/>
  <c r="N130" i="5" s="1"/>
  <c r="M131" i="5"/>
  <c r="N131" i="5"/>
  <c r="M132" i="5"/>
  <c r="M133" i="5"/>
  <c r="N133" i="5"/>
  <c r="M134" i="5"/>
  <c r="N134" i="5" s="1"/>
  <c r="M135" i="5"/>
  <c r="N135" i="5"/>
  <c r="M136" i="5"/>
  <c r="M137" i="5"/>
  <c r="N137" i="5"/>
  <c r="M138" i="5"/>
  <c r="N138" i="5" s="1"/>
  <c r="M139" i="5"/>
  <c r="N139" i="5"/>
  <c r="M140" i="5"/>
  <c r="M141" i="5"/>
  <c r="N141" i="5"/>
  <c r="M142" i="5"/>
  <c r="N142" i="5" s="1"/>
  <c r="M143" i="5"/>
  <c r="N143" i="5"/>
  <c r="M144" i="5"/>
  <c r="M145" i="5"/>
  <c r="N145" i="5"/>
  <c r="M146" i="5"/>
  <c r="N146" i="5" s="1"/>
  <c r="M147" i="5"/>
  <c r="N147" i="5"/>
  <c r="M148" i="5"/>
  <c r="M149" i="5"/>
  <c r="N149" i="5"/>
  <c r="M150" i="5"/>
  <c r="N150" i="5" s="1"/>
  <c r="M151" i="5"/>
  <c r="N151" i="5"/>
  <c r="M152" i="5"/>
  <c r="M153" i="5"/>
  <c r="N153" i="5"/>
  <c r="M154" i="5"/>
  <c r="N154" i="5" s="1"/>
  <c r="M155" i="5"/>
  <c r="N155" i="5"/>
  <c r="M156" i="5"/>
  <c r="M157" i="5"/>
  <c r="N157" i="5"/>
  <c r="M158" i="5"/>
  <c r="N158" i="5" s="1"/>
  <c r="M159" i="5"/>
  <c r="N159" i="5"/>
  <c r="M160" i="5"/>
  <c r="M161" i="5"/>
  <c r="N161" i="5"/>
  <c r="M162" i="5"/>
  <c r="N162" i="5" s="1"/>
  <c r="M163" i="5"/>
  <c r="N163" i="5"/>
  <c r="M164" i="5"/>
  <c r="M165" i="5"/>
  <c r="N165" i="5"/>
  <c r="M166" i="5"/>
  <c r="N166" i="5" s="1"/>
  <c r="M167" i="5"/>
  <c r="N167" i="5"/>
  <c r="M168" i="5"/>
  <c r="M169" i="5"/>
  <c r="N169" i="5"/>
  <c r="M170" i="5"/>
  <c r="N170" i="5" s="1"/>
  <c r="M171" i="5"/>
  <c r="N171" i="5"/>
  <c r="M172" i="5"/>
  <c r="M173" i="5"/>
  <c r="N173" i="5"/>
  <c r="M174" i="5"/>
  <c r="N174" i="5" s="1"/>
  <c r="M175" i="5"/>
  <c r="N175" i="5"/>
  <c r="M176" i="5"/>
  <c r="M177" i="5"/>
  <c r="N177" i="5"/>
  <c r="M178" i="5"/>
  <c r="N178" i="5" s="1"/>
  <c r="M179" i="5"/>
  <c r="N179" i="5"/>
  <c r="M180" i="5"/>
  <c r="M181" i="5"/>
  <c r="N181" i="5"/>
  <c r="M182" i="5"/>
  <c r="N182" i="5" s="1"/>
  <c r="M183" i="5"/>
  <c r="N183" i="5"/>
  <c r="M184" i="5"/>
  <c r="M185" i="5"/>
  <c r="N185" i="5"/>
  <c r="M186" i="5"/>
  <c r="N186" i="5" s="1"/>
  <c r="M187" i="5"/>
  <c r="N187" i="5"/>
  <c r="M188" i="5"/>
  <c r="M189" i="5"/>
  <c r="N189" i="5"/>
  <c r="M190" i="5"/>
  <c r="N190" i="5" s="1"/>
  <c r="M191" i="5"/>
  <c r="N191" i="5"/>
  <c r="M192" i="5"/>
  <c r="M193" i="5"/>
  <c r="N193" i="5"/>
  <c r="M194" i="5"/>
  <c r="N194" i="5" s="1"/>
  <c r="M195" i="5"/>
  <c r="N195" i="5"/>
  <c r="M196" i="5"/>
  <c r="M197" i="5"/>
  <c r="N197" i="5"/>
  <c r="M198" i="5"/>
  <c r="N198" i="5" s="1"/>
  <c r="M199" i="5"/>
  <c r="N199" i="5"/>
  <c r="M200" i="5"/>
  <c r="M201" i="5"/>
  <c r="N201" i="5"/>
  <c r="M202" i="5"/>
  <c r="N202" i="5" s="1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2" i="8"/>
  <c r="C4" i="8"/>
  <c r="C7" i="8"/>
  <c r="C10" i="8"/>
  <c r="C2" i="8"/>
  <c r="F3" i="6"/>
  <c r="D3" i="6"/>
  <c r="H15" i="6"/>
  <c r="H12" i="6"/>
  <c r="H9" i="6"/>
  <c r="H6" i="6"/>
  <c r="N1" i="6"/>
  <c r="J2" i="6"/>
  <c r="J1" i="6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2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D4" i="6"/>
  <c r="F4" i="6" s="1"/>
  <c r="D5" i="6"/>
  <c r="F5" i="6" s="1"/>
  <c r="D6" i="6"/>
  <c r="F6" i="6" s="1"/>
  <c r="D7" i="6"/>
  <c r="F7" i="6" s="1"/>
  <c r="D8" i="6"/>
  <c r="F8" i="6" s="1"/>
  <c r="D9" i="6"/>
  <c r="F9" i="6" s="1"/>
  <c r="D10" i="6"/>
  <c r="F10" i="6" s="1"/>
  <c r="D11" i="6"/>
  <c r="F11" i="6" s="1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D18" i="6"/>
  <c r="F18" i="6" s="1"/>
  <c r="D19" i="6"/>
  <c r="F19" i="6" s="1"/>
  <c r="D20" i="6"/>
  <c r="F20" i="6" s="1"/>
  <c r="D21" i="6"/>
  <c r="F21" i="6" s="1"/>
  <c r="D22" i="6"/>
  <c r="F22" i="6" s="1"/>
  <c r="D23" i="6"/>
  <c r="F23" i="6" s="1"/>
  <c r="D24" i="6"/>
  <c r="F24" i="6" s="1"/>
  <c r="D25" i="6"/>
  <c r="F25" i="6" s="1"/>
  <c r="D26" i="6"/>
  <c r="F26" i="6" s="1"/>
  <c r="D27" i="6"/>
  <c r="F27" i="6" s="1"/>
  <c r="D28" i="6"/>
  <c r="F28" i="6" s="1"/>
  <c r="D29" i="6"/>
  <c r="F29" i="6" s="1"/>
  <c r="D30" i="6"/>
  <c r="F30" i="6" s="1"/>
  <c r="D31" i="6"/>
  <c r="F31" i="6" s="1"/>
  <c r="D32" i="6"/>
  <c r="F32" i="6" s="1"/>
  <c r="D33" i="6"/>
  <c r="F33" i="6" s="1"/>
  <c r="D34" i="6"/>
  <c r="F34" i="6" s="1"/>
  <c r="D2" i="6"/>
  <c r="F2" i="6" s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" i="5"/>
  <c r="W3" i="5"/>
  <c r="W4" i="5"/>
  <c r="W5" i="5"/>
  <c r="W6" i="5"/>
  <c r="W7" i="5"/>
  <c r="W8" i="5"/>
  <c r="W9" i="5"/>
  <c r="W10" i="5"/>
  <c r="W11" i="5"/>
  <c r="Y11" i="5" s="1"/>
  <c r="W12" i="5"/>
  <c r="W13" i="5"/>
  <c r="W14" i="5"/>
  <c r="W15" i="5"/>
  <c r="W16" i="5"/>
  <c r="W17" i="5"/>
  <c r="AD17" i="5" s="1"/>
  <c r="W18" i="5"/>
  <c r="W19" i="5"/>
  <c r="AD19" i="5" s="1"/>
  <c r="W20" i="5"/>
  <c r="W21" i="5"/>
  <c r="AD21" i="5" s="1"/>
  <c r="W22" i="5"/>
  <c r="W23" i="5"/>
  <c r="AD23" i="5" s="1"/>
  <c r="W24" i="5"/>
  <c r="W25" i="5"/>
  <c r="AD25" i="5" s="1"/>
  <c r="W26" i="5"/>
  <c r="W2" i="5"/>
  <c r="AE2" i="5" s="1"/>
  <c r="N114" i="5" l="1"/>
  <c r="N110" i="5"/>
  <c r="N98" i="5"/>
  <c r="N94" i="5"/>
  <c r="N82" i="5"/>
  <c r="N78" i="5"/>
  <c r="N66" i="5"/>
  <c r="N62" i="5"/>
  <c r="N58" i="5"/>
  <c r="N54" i="5"/>
  <c r="N50" i="5"/>
  <c r="N46" i="5"/>
  <c r="N42" i="5"/>
  <c r="N38" i="5"/>
  <c r="C15" i="8"/>
  <c r="C19" i="8"/>
  <c r="C23" i="8"/>
  <c r="C27" i="8"/>
  <c r="C31" i="8"/>
  <c r="C17" i="8"/>
  <c r="C21" i="8"/>
  <c r="C25" i="8"/>
  <c r="C29" i="8"/>
  <c r="C33" i="8"/>
  <c r="X201" i="5"/>
  <c r="Z201" i="5"/>
  <c r="AB201" i="5"/>
  <c r="AD201" i="5"/>
  <c r="AF201" i="5"/>
  <c r="X197" i="5"/>
  <c r="Z197" i="5"/>
  <c r="AB197" i="5"/>
  <c r="AD197" i="5"/>
  <c r="AF197" i="5"/>
  <c r="X193" i="5"/>
  <c r="Z193" i="5"/>
  <c r="AB193" i="5"/>
  <c r="AD193" i="5"/>
  <c r="AF193" i="5"/>
  <c r="X189" i="5"/>
  <c r="Z189" i="5"/>
  <c r="AB189" i="5"/>
  <c r="AD189" i="5"/>
  <c r="AF189" i="5"/>
  <c r="X185" i="5"/>
  <c r="Z185" i="5"/>
  <c r="AB185" i="5"/>
  <c r="AD185" i="5"/>
  <c r="AF185" i="5"/>
  <c r="X181" i="5"/>
  <c r="Z181" i="5"/>
  <c r="AB181" i="5"/>
  <c r="AD181" i="5"/>
  <c r="AF181" i="5"/>
  <c r="X177" i="5"/>
  <c r="Z177" i="5"/>
  <c r="AB177" i="5"/>
  <c r="AD177" i="5"/>
  <c r="AF177" i="5"/>
  <c r="X173" i="5"/>
  <c r="Z173" i="5"/>
  <c r="AB173" i="5"/>
  <c r="AD173" i="5"/>
  <c r="AF173" i="5"/>
  <c r="X169" i="5"/>
  <c r="Z169" i="5"/>
  <c r="AB169" i="5"/>
  <c r="AD169" i="5"/>
  <c r="AF169" i="5"/>
  <c r="X165" i="5"/>
  <c r="Z165" i="5"/>
  <c r="AB165" i="5"/>
  <c r="AD165" i="5"/>
  <c r="AF165" i="5"/>
  <c r="X161" i="5"/>
  <c r="Z161" i="5"/>
  <c r="AB161" i="5"/>
  <c r="AD161" i="5"/>
  <c r="AF161" i="5"/>
  <c r="X157" i="5"/>
  <c r="Z157" i="5"/>
  <c r="AB157" i="5"/>
  <c r="AD157" i="5"/>
  <c r="AF157" i="5"/>
  <c r="X153" i="5"/>
  <c r="Z153" i="5"/>
  <c r="AB153" i="5"/>
  <c r="AD153" i="5"/>
  <c r="AF153" i="5"/>
  <c r="X149" i="5"/>
  <c r="Z149" i="5"/>
  <c r="AB149" i="5"/>
  <c r="AD149" i="5"/>
  <c r="AF149" i="5"/>
  <c r="X145" i="5"/>
  <c r="Z145" i="5"/>
  <c r="AB145" i="5"/>
  <c r="AD145" i="5"/>
  <c r="AF145" i="5"/>
  <c r="X141" i="5"/>
  <c r="Z141" i="5"/>
  <c r="AB141" i="5"/>
  <c r="AD141" i="5"/>
  <c r="AF141" i="5"/>
  <c r="X137" i="5"/>
  <c r="Z137" i="5"/>
  <c r="AB137" i="5"/>
  <c r="AD137" i="5"/>
  <c r="AF137" i="5"/>
  <c r="X133" i="5"/>
  <c r="Z133" i="5"/>
  <c r="AB133" i="5"/>
  <c r="AD133" i="5"/>
  <c r="AF133" i="5"/>
  <c r="X129" i="5"/>
  <c r="Z129" i="5"/>
  <c r="AB129" i="5"/>
  <c r="AD129" i="5"/>
  <c r="AF129" i="5"/>
  <c r="X125" i="5"/>
  <c r="Z125" i="5"/>
  <c r="AB125" i="5"/>
  <c r="AD125" i="5"/>
  <c r="AF125" i="5"/>
  <c r="X121" i="5"/>
  <c r="Z121" i="5"/>
  <c r="AB121" i="5"/>
  <c r="AD121" i="5"/>
  <c r="AF121" i="5"/>
  <c r="X115" i="5"/>
  <c r="Z115" i="5"/>
  <c r="AB115" i="5"/>
  <c r="AD115" i="5"/>
  <c r="AF115" i="5"/>
  <c r="Y115" i="5"/>
  <c r="AC115" i="5"/>
  <c r="AG115" i="5"/>
  <c r="X107" i="5"/>
  <c r="Z107" i="5"/>
  <c r="AB107" i="5"/>
  <c r="AD107" i="5"/>
  <c r="AF107" i="5"/>
  <c r="Y107" i="5"/>
  <c r="AC107" i="5"/>
  <c r="AG107" i="5"/>
  <c r="X99" i="5"/>
  <c r="Z99" i="5"/>
  <c r="AB99" i="5"/>
  <c r="AD99" i="5"/>
  <c r="AF99" i="5"/>
  <c r="Y99" i="5"/>
  <c r="AC99" i="5"/>
  <c r="AG99" i="5"/>
  <c r="X91" i="5"/>
  <c r="Z91" i="5"/>
  <c r="AB91" i="5"/>
  <c r="AD91" i="5"/>
  <c r="AF91" i="5"/>
  <c r="Y91" i="5"/>
  <c r="AC91" i="5"/>
  <c r="AG91" i="5"/>
  <c r="X83" i="5"/>
  <c r="Z83" i="5"/>
  <c r="AB83" i="5"/>
  <c r="AD83" i="5"/>
  <c r="AF83" i="5"/>
  <c r="Y83" i="5"/>
  <c r="AC83" i="5"/>
  <c r="AG83" i="5"/>
  <c r="X75" i="5"/>
  <c r="Z75" i="5"/>
  <c r="AB75" i="5"/>
  <c r="AD75" i="5"/>
  <c r="AF75" i="5"/>
  <c r="Y75" i="5"/>
  <c r="AC75" i="5"/>
  <c r="AG75" i="5"/>
  <c r="X67" i="5"/>
  <c r="Z67" i="5"/>
  <c r="AB67" i="5"/>
  <c r="AD67" i="5"/>
  <c r="AF67" i="5"/>
  <c r="Y67" i="5"/>
  <c r="AC67" i="5"/>
  <c r="AG67" i="5"/>
  <c r="X60" i="5"/>
  <c r="Z60" i="5"/>
  <c r="AB60" i="5"/>
  <c r="AD60" i="5"/>
  <c r="AF60" i="5"/>
  <c r="Y60" i="5"/>
  <c r="AC60" i="5"/>
  <c r="AG60" i="5"/>
  <c r="AA60" i="5"/>
  <c r="X44" i="5"/>
  <c r="Z44" i="5"/>
  <c r="AB44" i="5"/>
  <c r="AD44" i="5"/>
  <c r="AF44" i="5"/>
  <c r="Y44" i="5"/>
  <c r="AC44" i="5"/>
  <c r="AG44" i="5"/>
  <c r="AA44" i="5"/>
  <c r="X28" i="5"/>
  <c r="C14" i="8" s="1"/>
  <c r="Z28" i="5"/>
  <c r="AB28" i="5"/>
  <c r="AD28" i="5"/>
  <c r="AF28" i="5"/>
  <c r="Y28" i="5"/>
  <c r="AC28" i="5"/>
  <c r="AG28" i="5"/>
  <c r="AA28" i="5"/>
  <c r="N200" i="5"/>
  <c r="N196" i="5"/>
  <c r="N192" i="5"/>
  <c r="N188" i="5"/>
  <c r="N184" i="5"/>
  <c r="N180" i="5"/>
  <c r="N176" i="5"/>
  <c r="N172" i="5"/>
  <c r="N168" i="5"/>
  <c r="N164" i="5"/>
  <c r="N160" i="5"/>
  <c r="N156" i="5"/>
  <c r="N152" i="5"/>
  <c r="N148" i="5"/>
  <c r="N144" i="5"/>
  <c r="N140" i="5"/>
  <c r="N136" i="5"/>
  <c r="N132" i="5"/>
  <c r="N128" i="5"/>
  <c r="N124" i="5"/>
  <c r="N120" i="5"/>
  <c r="N116" i="5"/>
  <c r="N112" i="5"/>
  <c r="N108" i="5"/>
  <c r="N104" i="5"/>
  <c r="N100" i="5"/>
  <c r="N96" i="5"/>
  <c r="N92" i="5"/>
  <c r="N88" i="5"/>
  <c r="N84" i="5"/>
  <c r="N80" i="5"/>
  <c r="N76" i="5"/>
  <c r="N72" i="5"/>
  <c r="N68" i="5"/>
  <c r="N64" i="5"/>
  <c r="N56" i="5"/>
  <c r="N52" i="5"/>
  <c r="N48" i="5"/>
  <c r="N40" i="5"/>
  <c r="N36" i="5"/>
  <c r="AG201" i="5"/>
  <c r="AC201" i="5"/>
  <c r="Y201" i="5"/>
  <c r="X199" i="5"/>
  <c r="Z199" i="5"/>
  <c r="AB199" i="5"/>
  <c r="AD199" i="5"/>
  <c r="AF199" i="5"/>
  <c r="AG197" i="5"/>
  <c r="AC197" i="5"/>
  <c r="Y197" i="5"/>
  <c r="X195" i="5"/>
  <c r="Z195" i="5"/>
  <c r="AB195" i="5"/>
  <c r="AD195" i="5"/>
  <c r="AF195" i="5"/>
  <c r="AG193" i="5"/>
  <c r="AC193" i="5"/>
  <c r="Y193" i="5"/>
  <c r="X191" i="5"/>
  <c r="Z191" i="5"/>
  <c r="AB191" i="5"/>
  <c r="AD191" i="5"/>
  <c r="AF191" i="5"/>
  <c r="AG189" i="5"/>
  <c r="AC189" i="5"/>
  <c r="Y189" i="5"/>
  <c r="X187" i="5"/>
  <c r="Z187" i="5"/>
  <c r="AB187" i="5"/>
  <c r="AD187" i="5"/>
  <c r="AF187" i="5"/>
  <c r="AG185" i="5"/>
  <c r="AC185" i="5"/>
  <c r="Y185" i="5"/>
  <c r="X183" i="5"/>
  <c r="Z183" i="5"/>
  <c r="AB183" i="5"/>
  <c r="AD183" i="5"/>
  <c r="AF183" i="5"/>
  <c r="AG181" i="5"/>
  <c r="AC181" i="5"/>
  <c r="Y181" i="5"/>
  <c r="X179" i="5"/>
  <c r="Z179" i="5"/>
  <c r="AB179" i="5"/>
  <c r="AD179" i="5"/>
  <c r="AF179" i="5"/>
  <c r="AG177" i="5"/>
  <c r="AC177" i="5"/>
  <c r="Y177" i="5"/>
  <c r="X175" i="5"/>
  <c r="Z175" i="5"/>
  <c r="AB175" i="5"/>
  <c r="AD175" i="5"/>
  <c r="AF175" i="5"/>
  <c r="AG173" i="5"/>
  <c r="AC173" i="5"/>
  <c r="Y173" i="5"/>
  <c r="X171" i="5"/>
  <c r="Z171" i="5"/>
  <c r="AB171" i="5"/>
  <c r="AD171" i="5"/>
  <c r="AF171" i="5"/>
  <c r="AG169" i="5"/>
  <c r="AC169" i="5"/>
  <c r="Y169" i="5"/>
  <c r="X167" i="5"/>
  <c r="Z167" i="5"/>
  <c r="AB167" i="5"/>
  <c r="AD167" i="5"/>
  <c r="AF167" i="5"/>
  <c r="AG165" i="5"/>
  <c r="AC165" i="5"/>
  <c r="Y165" i="5"/>
  <c r="X163" i="5"/>
  <c r="Z163" i="5"/>
  <c r="AB163" i="5"/>
  <c r="AD163" i="5"/>
  <c r="AF163" i="5"/>
  <c r="AG161" i="5"/>
  <c r="AC161" i="5"/>
  <c r="Y161" i="5"/>
  <c r="X159" i="5"/>
  <c r="Z159" i="5"/>
  <c r="AB159" i="5"/>
  <c r="AD159" i="5"/>
  <c r="AF159" i="5"/>
  <c r="AG157" i="5"/>
  <c r="AC157" i="5"/>
  <c r="Y157" i="5"/>
  <c r="X155" i="5"/>
  <c r="Z155" i="5"/>
  <c r="AB155" i="5"/>
  <c r="AD155" i="5"/>
  <c r="AF155" i="5"/>
  <c r="AG153" i="5"/>
  <c r="AC153" i="5"/>
  <c r="Y153" i="5"/>
  <c r="X151" i="5"/>
  <c r="Z151" i="5"/>
  <c r="AB151" i="5"/>
  <c r="AD151" i="5"/>
  <c r="AF151" i="5"/>
  <c r="AG149" i="5"/>
  <c r="AC149" i="5"/>
  <c r="Y149" i="5"/>
  <c r="X147" i="5"/>
  <c r="Z147" i="5"/>
  <c r="AB147" i="5"/>
  <c r="AD147" i="5"/>
  <c r="AF147" i="5"/>
  <c r="AG145" i="5"/>
  <c r="AC145" i="5"/>
  <c r="Y145" i="5"/>
  <c r="X143" i="5"/>
  <c r="Z143" i="5"/>
  <c r="AB143" i="5"/>
  <c r="AD143" i="5"/>
  <c r="AF143" i="5"/>
  <c r="AG141" i="5"/>
  <c r="AC141" i="5"/>
  <c r="Y141" i="5"/>
  <c r="X139" i="5"/>
  <c r="Z139" i="5"/>
  <c r="AB139" i="5"/>
  <c r="AD139" i="5"/>
  <c r="AF139" i="5"/>
  <c r="AG137" i="5"/>
  <c r="AC137" i="5"/>
  <c r="Y137" i="5"/>
  <c r="X135" i="5"/>
  <c r="Z135" i="5"/>
  <c r="AB135" i="5"/>
  <c r="AD135" i="5"/>
  <c r="AF135" i="5"/>
  <c r="AG133" i="5"/>
  <c r="AC133" i="5"/>
  <c r="Y133" i="5"/>
  <c r="X131" i="5"/>
  <c r="Z131" i="5"/>
  <c r="AB131" i="5"/>
  <c r="AD131" i="5"/>
  <c r="AF131" i="5"/>
  <c r="AG129" i="5"/>
  <c r="AC129" i="5"/>
  <c r="Y129" i="5"/>
  <c r="X127" i="5"/>
  <c r="Z127" i="5"/>
  <c r="AB127" i="5"/>
  <c r="AD127" i="5"/>
  <c r="AF127" i="5"/>
  <c r="AG125" i="5"/>
  <c r="AC125" i="5"/>
  <c r="Y125" i="5"/>
  <c r="X123" i="5"/>
  <c r="Z123" i="5"/>
  <c r="AB123" i="5"/>
  <c r="AD123" i="5"/>
  <c r="AF123" i="5"/>
  <c r="AG121" i="5"/>
  <c r="AC121" i="5"/>
  <c r="Y121" i="5"/>
  <c r="X119" i="5"/>
  <c r="Z119" i="5"/>
  <c r="AB119" i="5"/>
  <c r="AD119" i="5"/>
  <c r="AF119" i="5"/>
  <c r="AA115" i="5"/>
  <c r="X111" i="5"/>
  <c r="Z111" i="5"/>
  <c r="AB111" i="5"/>
  <c r="AD111" i="5"/>
  <c r="AF111" i="5"/>
  <c r="Y111" i="5"/>
  <c r="AC111" i="5"/>
  <c r="AG111" i="5"/>
  <c r="AA107" i="5"/>
  <c r="X103" i="5"/>
  <c r="Z103" i="5"/>
  <c r="AB103" i="5"/>
  <c r="AD103" i="5"/>
  <c r="AF103" i="5"/>
  <c r="Y103" i="5"/>
  <c r="AC103" i="5"/>
  <c r="AG103" i="5"/>
  <c r="AA99" i="5"/>
  <c r="X95" i="5"/>
  <c r="Z95" i="5"/>
  <c r="AB95" i="5"/>
  <c r="AD95" i="5"/>
  <c r="AF95" i="5"/>
  <c r="Y95" i="5"/>
  <c r="AC95" i="5"/>
  <c r="AG95" i="5"/>
  <c r="AA91" i="5"/>
  <c r="X87" i="5"/>
  <c r="Z87" i="5"/>
  <c r="AB87" i="5"/>
  <c r="AD87" i="5"/>
  <c r="AF87" i="5"/>
  <c r="Y87" i="5"/>
  <c r="AC87" i="5"/>
  <c r="AG87" i="5"/>
  <c r="AA83" i="5"/>
  <c r="X79" i="5"/>
  <c r="Z79" i="5"/>
  <c r="AB79" i="5"/>
  <c r="AD79" i="5"/>
  <c r="AF79" i="5"/>
  <c r="Y79" i="5"/>
  <c r="AC79" i="5"/>
  <c r="AG79" i="5"/>
  <c r="AA75" i="5"/>
  <c r="X71" i="5"/>
  <c r="Z71" i="5"/>
  <c r="AB71" i="5"/>
  <c r="AD71" i="5"/>
  <c r="AF71" i="5"/>
  <c r="Y71" i="5"/>
  <c r="AC71" i="5"/>
  <c r="AG71" i="5"/>
  <c r="AA67" i="5"/>
  <c r="X63" i="5"/>
  <c r="Z63" i="5"/>
  <c r="AB63" i="5"/>
  <c r="AD63" i="5"/>
  <c r="AF63" i="5"/>
  <c r="Y63" i="5"/>
  <c r="AC63" i="5"/>
  <c r="AG63" i="5"/>
  <c r="AE60" i="5"/>
  <c r="N60" i="5" s="1"/>
  <c r="X52" i="5"/>
  <c r="Z52" i="5"/>
  <c r="AB52" i="5"/>
  <c r="AD52" i="5"/>
  <c r="AF52" i="5"/>
  <c r="Y52" i="5"/>
  <c r="AC52" i="5"/>
  <c r="AG52" i="5"/>
  <c r="AA52" i="5"/>
  <c r="AE44" i="5"/>
  <c r="N44" i="5" s="1"/>
  <c r="X36" i="5"/>
  <c r="Z36" i="5"/>
  <c r="AB36" i="5"/>
  <c r="AD36" i="5"/>
  <c r="AF36" i="5"/>
  <c r="Y36" i="5"/>
  <c r="AC36" i="5"/>
  <c r="AG36" i="5"/>
  <c r="AA36" i="5"/>
  <c r="AE28" i="5"/>
  <c r="N28" i="5" s="1"/>
  <c r="N34" i="5"/>
  <c r="D34" i="8" s="1"/>
  <c r="N30" i="5"/>
  <c r="X113" i="5"/>
  <c r="Z113" i="5"/>
  <c r="AB113" i="5"/>
  <c r="AD113" i="5"/>
  <c r="AF113" i="5"/>
  <c r="X109" i="5"/>
  <c r="Z109" i="5"/>
  <c r="AB109" i="5"/>
  <c r="AD109" i="5"/>
  <c r="AF109" i="5"/>
  <c r="X105" i="5"/>
  <c r="Z105" i="5"/>
  <c r="AB105" i="5"/>
  <c r="AD105" i="5"/>
  <c r="AF105" i="5"/>
  <c r="X101" i="5"/>
  <c r="Z101" i="5"/>
  <c r="AB101" i="5"/>
  <c r="AD101" i="5"/>
  <c r="AF101" i="5"/>
  <c r="X97" i="5"/>
  <c r="Z97" i="5"/>
  <c r="AB97" i="5"/>
  <c r="AD97" i="5"/>
  <c r="AF97" i="5"/>
  <c r="X93" i="5"/>
  <c r="Z93" i="5"/>
  <c r="AB93" i="5"/>
  <c r="AD93" i="5"/>
  <c r="AF93" i="5"/>
  <c r="X89" i="5"/>
  <c r="Z89" i="5"/>
  <c r="AB89" i="5"/>
  <c r="AD89" i="5"/>
  <c r="AF89" i="5"/>
  <c r="X85" i="5"/>
  <c r="Z85" i="5"/>
  <c r="AB85" i="5"/>
  <c r="AD85" i="5"/>
  <c r="AF85" i="5"/>
  <c r="X81" i="5"/>
  <c r="Z81" i="5"/>
  <c r="AB81" i="5"/>
  <c r="AD81" i="5"/>
  <c r="AF81" i="5"/>
  <c r="X77" i="5"/>
  <c r="Z77" i="5"/>
  <c r="AB77" i="5"/>
  <c r="AD77" i="5"/>
  <c r="AF77" i="5"/>
  <c r="X73" i="5"/>
  <c r="Z73" i="5"/>
  <c r="AB73" i="5"/>
  <c r="AD73" i="5"/>
  <c r="AF73" i="5"/>
  <c r="X69" i="5"/>
  <c r="Z69" i="5"/>
  <c r="AB69" i="5"/>
  <c r="AD69" i="5"/>
  <c r="AF69" i="5"/>
  <c r="X65" i="5"/>
  <c r="Z65" i="5"/>
  <c r="AB65" i="5"/>
  <c r="AD65" i="5"/>
  <c r="AF65" i="5"/>
  <c r="X61" i="5"/>
  <c r="Z61" i="5"/>
  <c r="AB61" i="5"/>
  <c r="AD61" i="5"/>
  <c r="AF61" i="5"/>
  <c r="X56" i="5"/>
  <c r="Z56" i="5"/>
  <c r="AB56" i="5"/>
  <c r="AD56" i="5"/>
  <c r="AF56" i="5"/>
  <c r="Y56" i="5"/>
  <c r="AC56" i="5"/>
  <c r="AG56" i="5"/>
  <c r="X48" i="5"/>
  <c r="Z48" i="5"/>
  <c r="AB48" i="5"/>
  <c r="AD48" i="5"/>
  <c r="AF48" i="5"/>
  <c r="Y48" i="5"/>
  <c r="AC48" i="5"/>
  <c r="AG48" i="5"/>
  <c r="X40" i="5"/>
  <c r="Z40" i="5"/>
  <c r="AB40" i="5"/>
  <c r="AD40" i="5"/>
  <c r="AF40" i="5"/>
  <c r="Y40" i="5"/>
  <c r="AC40" i="5"/>
  <c r="AG40" i="5"/>
  <c r="X32" i="5"/>
  <c r="Z32" i="5"/>
  <c r="AB32" i="5"/>
  <c r="AD32" i="5"/>
  <c r="AF32" i="5"/>
  <c r="Y32" i="5"/>
  <c r="AC32" i="5"/>
  <c r="AG32" i="5"/>
  <c r="X58" i="5"/>
  <c r="Z58" i="5"/>
  <c r="AB58" i="5"/>
  <c r="AD58" i="5"/>
  <c r="AF58" i="5"/>
  <c r="X54" i="5"/>
  <c r="Z54" i="5"/>
  <c r="AB54" i="5"/>
  <c r="AD54" i="5"/>
  <c r="AF54" i="5"/>
  <c r="X50" i="5"/>
  <c r="Z50" i="5"/>
  <c r="AB50" i="5"/>
  <c r="AD50" i="5"/>
  <c r="AF50" i="5"/>
  <c r="X46" i="5"/>
  <c r="Z46" i="5"/>
  <c r="AB46" i="5"/>
  <c r="AD46" i="5"/>
  <c r="AF46" i="5"/>
  <c r="X42" i="5"/>
  <c r="Z42" i="5"/>
  <c r="AB42" i="5"/>
  <c r="AD42" i="5"/>
  <c r="AF42" i="5"/>
  <c r="X38" i="5"/>
  <c r="Z38" i="5"/>
  <c r="AB38" i="5"/>
  <c r="AD38" i="5"/>
  <c r="AF38" i="5"/>
  <c r="X34" i="5"/>
  <c r="Z34" i="5"/>
  <c r="AB34" i="5"/>
  <c r="AD34" i="5"/>
  <c r="AF34" i="5"/>
  <c r="X30" i="5"/>
  <c r="Z30" i="5"/>
  <c r="AB30" i="5"/>
  <c r="AD30" i="5"/>
  <c r="AF30" i="5"/>
  <c r="C34" i="8"/>
  <c r="C32" i="8"/>
  <c r="C30" i="8"/>
  <c r="C28" i="8"/>
  <c r="C26" i="8"/>
  <c r="C24" i="8"/>
  <c r="C22" i="8"/>
  <c r="C20" i="8"/>
  <c r="C18" i="8"/>
  <c r="C16" i="8"/>
  <c r="D14" i="8"/>
  <c r="D33" i="8"/>
  <c r="D31" i="8"/>
  <c r="D29" i="8"/>
  <c r="D27" i="8"/>
  <c r="D25" i="8"/>
  <c r="D23" i="8"/>
  <c r="D21" i="8"/>
  <c r="D19" i="8"/>
  <c r="D17" i="8"/>
  <c r="D15" i="8"/>
  <c r="A4" i="8"/>
  <c r="A6" i="8"/>
  <c r="A3" i="8"/>
  <c r="A5" i="8"/>
  <c r="A7" i="8"/>
  <c r="A9" i="8"/>
  <c r="A11" i="8"/>
  <c r="A13" i="8"/>
  <c r="A15" i="8"/>
  <c r="A17" i="8"/>
  <c r="A19" i="8"/>
  <c r="A21" i="8"/>
  <c r="A23" i="8"/>
  <c r="A25" i="8"/>
  <c r="A27" i="8"/>
  <c r="A29" i="8"/>
  <c r="A31" i="8"/>
  <c r="A33" i="8"/>
  <c r="A2" i="8"/>
  <c r="A8" i="8"/>
  <c r="A12" i="8"/>
  <c r="A16" i="8"/>
  <c r="A20" i="8"/>
  <c r="A24" i="8"/>
  <c r="A28" i="8"/>
  <c r="A32" i="8"/>
  <c r="A10" i="8"/>
  <c r="A14" i="8"/>
  <c r="A18" i="8"/>
  <c r="A22" i="8"/>
  <c r="A26" i="8"/>
  <c r="A30" i="8"/>
  <c r="A34" i="8"/>
  <c r="N2" i="6"/>
  <c r="Z21" i="5"/>
  <c r="Z25" i="5"/>
  <c r="Z17" i="5"/>
  <c r="AA2" i="5"/>
  <c r="Z23" i="5"/>
  <c r="Z19" i="5"/>
  <c r="Y26" i="5"/>
  <c r="AA26" i="5"/>
  <c r="AC26" i="5"/>
  <c r="AE26" i="5"/>
  <c r="AG26" i="5"/>
  <c r="Y24" i="5"/>
  <c r="AA24" i="5"/>
  <c r="AC24" i="5"/>
  <c r="AE24" i="5"/>
  <c r="AG24" i="5"/>
  <c r="Y22" i="5"/>
  <c r="AA22" i="5"/>
  <c r="AC22" i="5"/>
  <c r="AE22" i="5"/>
  <c r="AG22" i="5"/>
  <c r="Y20" i="5"/>
  <c r="AA20" i="5"/>
  <c r="AC20" i="5"/>
  <c r="AE20" i="5"/>
  <c r="AG20" i="5"/>
  <c r="Y18" i="5"/>
  <c r="AA18" i="5"/>
  <c r="AC18" i="5"/>
  <c r="AE18" i="5"/>
  <c r="AG18" i="5"/>
  <c r="Y16" i="5"/>
  <c r="AA16" i="5"/>
  <c r="AC16" i="5"/>
  <c r="AE16" i="5"/>
  <c r="AG16" i="5"/>
  <c r="X16" i="5"/>
  <c r="Z16" i="5"/>
  <c r="AB16" i="5"/>
  <c r="AD16" i="5"/>
  <c r="Y14" i="5"/>
  <c r="AA14" i="5"/>
  <c r="AC14" i="5"/>
  <c r="AE14" i="5"/>
  <c r="AG14" i="5"/>
  <c r="X14" i="5"/>
  <c r="Z14" i="5"/>
  <c r="AB14" i="5"/>
  <c r="AD14" i="5"/>
  <c r="AF14" i="5"/>
  <c r="X12" i="5"/>
  <c r="Z12" i="5"/>
  <c r="AB12" i="5"/>
  <c r="Y12" i="5"/>
  <c r="AC12" i="5"/>
  <c r="AE12" i="5"/>
  <c r="AG12" i="5"/>
  <c r="AA12" i="5"/>
  <c r="AD12" i="5"/>
  <c r="AF12" i="5"/>
  <c r="Y10" i="5"/>
  <c r="X10" i="5"/>
  <c r="Z10" i="5"/>
  <c r="AB10" i="5"/>
  <c r="AD10" i="5"/>
  <c r="AF10" i="5"/>
  <c r="AC10" i="5"/>
  <c r="AG10" i="5"/>
  <c r="AA10" i="5"/>
  <c r="AE10" i="5"/>
  <c r="N10" i="5" s="1"/>
  <c r="Y8" i="5"/>
  <c r="AA8" i="5"/>
  <c r="AC8" i="5"/>
  <c r="AE8" i="5"/>
  <c r="AG8" i="5"/>
  <c r="X8" i="5"/>
  <c r="Z8" i="5"/>
  <c r="AB8" i="5"/>
  <c r="AD8" i="5"/>
  <c r="AF8" i="5"/>
  <c r="Y6" i="5"/>
  <c r="AA6" i="5"/>
  <c r="AC6" i="5"/>
  <c r="AE6" i="5"/>
  <c r="AG6" i="5"/>
  <c r="X6" i="5"/>
  <c r="Z6" i="5"/>
  <c r="AB6" i="5"/>
  <c r="AD6" i="5"/>
  <c r="AF6" i="5"/>
  <c r="Y4" i="5"/>
  <c r="AA4" i="5"/>
  <c r="AC4" i="5"/>
  <c r="AE4" i="5"/>
  <c r="AG4" i="5"/>
  <c r="X4" i="5"/>
  <c r="Z4" i="5"/>
  <c r="AB4" i="5"/>
  <c r="AD4" i="5"/>
  <c r="AF4" i="5"/>
  <c r="AF26" i="5"/>
  <c r="AB26" i="5"/>
  <c r="X26" i="5"/>
  <c r="AF24" i="5"/>
  <c r="AB24" i="5"/>
  <c r="X24" i="5"/>
  <c r="AF22" i="5"/>
  <c r="AB22" i="5"/>
  <c r="X22" i="5"/>
  <c r="AF20" i="5"/>
  <c r="AB20" i="5"/>
  <c r="X20" i="5"/>
  <c r="AF18" i="5"/>
  <c r="AB18" i="5"/>
  <c r="X18" i="5"/>
  <c r="AF16" i="5"/>
  <c r="Z2" i="5"/>
  <c r="AB2" i="5"/>
  <c r="AD2" i="5"/>
  <c r="AF2" i="5"/>
  <c r="X2" i="5"/>
  <c r="Y25" i="5"/>
  <c r="AA25" i="5"/>
  <c r="AC25" i="5"/>
  <c r="AE25" i="5"/>
  <c r="AG25" i="5"/>
  <c r="Y23" i="5"/>
  <c r="AA23" i="5"/>
  <c r="AC23" i="5"/>
  <c r="AE23" i="5"/>
  <c r="AG23" i="5"/>
  <c r="Y21" i="5"/>
  <c r="AA21" i="5"/>
  <c r="AC21" i="5"/>
  <c r="AE21" i="5"/>
  <c r="AG21" i="5"/>
  <c r="Y19" i="5"/>
  <c r="AA19" i="5"/>
  <c r="AC19" i="5"/>
  <c r="AE19" i="5"/>
  <c r="AG19" i="5"/>
  <c r="Y17" i="5"/>
  <c r="AA17" i="5"/>
  <c r="AC17" i="5"/>
  <c r="AE17" i="5"/>
  <c r="AG17" i="5"/>
  <c r="Y15" i="5"/>
  <c r="AA15" i="5"/>
  <c r="AC15" i="5"/>
  <c r="AE15" i="5"/>
  <c r="AG15" i="5"/>
  <c r="X15" i="5"/>
  <c r="Z15" i="5"/>
  <c r="AB15" i="5"/>
  <c r="AD15" i="5"/>
  <c r="AF15" i="5"/>
  <c r="Y13" i="5"/>
  <c r="AA13" i="5"/>
  <c r="AC13" i="5"/>
  <c r="AE13" i="5"/>
  <c r="AG13" i="5"/>
  <c r="X13" i="5"/>
  <c r="Z13" i="5"/>
  <c r="AB13" i="5"/>
  <c r="AD13" i="5"/>
  <c r="AF13" i="5"/>
  <c r="AG2" i="5"/>
  <c r="AC2" i="5"/>
  <c r="Y2" i="5"/>
  <c r="AD26" i="5"/>
  <c r="Z26" i="5"/>
  <c r="AF25" i="5"/>
  <c r="AB25" i="5"/>
  <c r="X25" i="5"/>
  <c r="AD24" i="5"/>
  <c r="Z24" i="5"/>
  <c r="AF23" i="5"/>
  <c r="AB23" i="5"/>
  <c r="X23" i="5"/>
  <c r="AD22" i="5"/>
  <c r="Z22" i="5"/>
  <c r="AF21" i="5"/>
  <c r="AB21" i="5"/>
  <c r="X21" i="5"/>
  <c r="AD20" i="5"/>
  <c r="Z20" i="5"/>
  <c r="AF19" i="5"/>
  <c r="AB19" i="5"/>
  <c r="X19" i="5"/>
  <c r="AD18" i="5"/>
  <c r="Z18" i="5"/>
  <c r="AF17" i="5"/>
  <c r="AB17" i="5"/>
  <c r="X17" i="5"/>
  <c r="AG11" i="5"/>
  <c r="AC11" i="5"/>
  <c r="X11" i="5"/>
  <c r="Z11" i="5"/>
  <c r="AB11" i="5"/>
  <c r="AD11" i="5"/>
  <c r="AF11" i="5"/>
  <c r="Y9" i="5"/>
  <c r="AA9" i="5"/>
  <c r="AC9" i="5"/>
  <c r="AE9" i="5"/>
  <c r="AG9" i="5"/>
  <c r="X9" i="5"/>
  <c r="Z9" i="5"/>
  <c r="AB9" i="5"/>
  <c r="AD9" i="5"/>
  <c r="AF9" i="5"/>
  <c r="Y7" i="5"/>
  <c r="AA7" i="5"/>
  <c r="AC7" i="5"/>
  <c r="AE7" i="5"/>
  <c r="AG7" i="5"/>
  <c r="X7" i="5"/>
  <c r="Z7" i="5"/>
  <c r="AB7" i="5"/>
  <c r="AD7" i="5"/>
  <c r="AF7" i="5"/>
  <c r="Y5" i="5"/>
  <c r="AA5" i="5"/>
  <c r="AC5" i="5"/>
  <c r="AE5" i="5"/>
  <c r="AG5" i="5"/>
  <c r="X5" i="5"/>
  <c r="Z5" i="5"/>
  <c r="AB5" i="5"/>
  <c r="AD5" i="5"/>
  <c r="AF5" i="5"/>
  <c r="Y3" i="5"/>
  <c r="AA3" i="5"/>
  <c r="AC3" i="5"/>
  <c r="AE3" i="5"/>
  <c r="AG3" i="5"/>
  <c r="X3" i="5"/>
  <c r="Z3" i="5"/>
  <c r="AB3" i="5"/>
  <c r="AD3" i="5"/>
  <c r="AF3" i="5"/>
  <c r="AE11" i="5"/>
  <c r="AA11" i="5"/>
  <c r="D16" i="8" l="1"/>
  <c r="D18" i="8"/>
  <c r="D20" i="8"/>
  <c r="D22" i="8"/>
  <c r="D24" i="8"/>
  <c r="D26" i="8"/>
  <c r="D28" i="8"/>
  <c r="D30" i="8"/>
  <c r="D32" i="8"/>
  <c r="H34" i="8"/>
  <c r="H30" i="8"/>
  <c r="H22" i="8"/>
  <c r="H14" i="8"/>
  <c r="H32" i="8"/>
  <c r="H24" i="8"/>
  <c r="H16" i="8"/>
  <c r="H8" i="8"/>
  <c r="H33" i="8"/>
  <c r="H29" i="8"/>
  <c r="H25" i="8"/>
  <c r="H21" i="8"/>
  <c r="H17" i="8"/>
  <c r="H13" i="8"/>
  <c r="H9" i="8"/>
  <c r="H5" i="8"/>
  <c r="H6" i="8"/>
  <c r="I26" i="8"/>
  <c r="B26" i="8" s="1"/>
  <c r="H26" i="8"/>
  <c r="I18" i="8"/>
  <c r="B18" i="8" s="1"/>
  <c r="H18" i="8"/>
  <c r="I10" i="8"/>
  <c r="B10" i="8" s="1"/>
  <c r="H10" i="8"/>
  <c r="I28" i="8"/>
  <c r="B28" i="8" s="1"/>
  <c r="H28" i="8"/>
  <c r="I20" i="8"/>
  <c r="B20" i="8" s="1"/>
  <c r="H20" i="8"/>
  <c r="I12" i="8"/>
  <c r="B12" i="8" s="1"/>
  <c r="H12" i="8"/>
  <c r="H2" i="8"/>
  <c r="H31" i="8"/>
  <c r="H27" i="8"/>
  <c r="H23" i="8"/>
  <c r="H19" i="8"/>
  <c r="H15" i="8"/>
  <c r="H11" i="8"/>
  <c r="H7" i="8"/>
  <c r="H3" i="8"/>
  <c r="H4" i="8"/>
  <c r="N19" i="5"/>
  <c r="N23" i="5"/>
  <c r="N18" i="5"/>
  <c r="N22" i="5"/>
  <c r="D11" i="8" s="1"/>
  <c r="N26" i="5"/>
  <c r="D13" i="8" s="1"/>
  <c r="N15" i="5"/>
  <c r="N14" i="5"/>
  <c r="N17" i="5"/>
  <c r="N21" i="5"/>
  <c r="D10" i="8" s="1"/>
  <c r="N25" i="5"/>
  <c r="N16" i="5"/>
  <c r="N20" i="5"/>
  <c r="N24" i="5"/>
  <c r="N5" i="5"/>
  <c r="N9" i="5"/>
  <c r="N4" i="5"/>
  <c r="N3" i="5"/>
  <c r="N7" i="5"/>
  <c r="D4" i="8" s="1"/>
  <c r="N6" i="5"/>
  <c r="D3" i="8" s="1"/>
  <c r="N8" i="5"/>
  <c r="N12" i="5"/>
  <c r="D6" i="8" s="1"/>
  <c r="N11" i="5"/>
  <c r="N13" i="5"/>
  <c r="D7" i="8" s="1"/>
  <c r="D5" i="8" l="1"/>
  <c r="D9" i="8"/>
  <c r="D12" i="8"/>
  <c r="D2" i="8"/>
  <c r="D8" i="8"/>
  <c r="E12" i="8"/>
  <c r="E20" i="8"/>
  <c r="E28" i="8"/>
  <c r="E10" i="8"/>
  <c r="E18" i="8"/>
  <c r="E26" i="8"/>
  <c r="I4" i="8"/>
  <c r="B4" i="8" s="1"/>
  <c r="E4" i="8" s="1"/>
  <c r="I3" i="8"/>
  <c r="I11" i="8"/>
  <c r="I19" i="8"/>
  <c r="I27" i="8"/>
  <c r="B34" i="8"/>
  <c r="E34" i="8" s="1"/>
  <c r="I6" i="8"/>
  <c r="B6" i="8" s="1"/>
  <c r="E6" i="8" s="1"/>
  <c r="I5" i="8"/>
  <c r="I13" i="8"/>
  <c r="I21" i="8"/>
  <c r="I29" i="8"/>
  <c r="I8" i="8"/>
  <c r="B8" i="8" s="1"/>
  <c r="E8" i="8" s="1"/>
  <c r="I16" i="8"/>
  <c r="B16" i="8" s="1"/>
  <c r="E16" i="8" s="1"/>
  <c r="I24" i="8"/>
  <c r="B24" i="8" s="1"/>
  <c r="E24" i="8" s="1"/>
  <c r="I32" i="8"/>
  <c r="B32" i="8" s="1"/>
  <c r="E32" i="8" s="1"/>
  <c r="I14" i="8"/>
  <c r="B14" i="8" s="1"/>
  <c r="E14" i="8" s="1"/>
  <c r="I22" i="8"/>
  <c r="B22" i="8" s="1"/>
  <c r="E22" i="8" s="1"/>
  <c r="I30" i="8"/>
  <c r="B30" i="8" s="1"/>
  <c r="E30" i="8" s="1"/>
  <c r="I34" i="8"/>
  <c r="B5" i="8"/>
  <c r="E5" i="8" s="1"/>
  <c r="I9" i="8"/>
  <c r="B13" i="8"/>
  <c r="E13" i="8" s="1"/>
  <c r="I17" i="8"/>
  <c r="B21" i="8"/>
  <c r="E21" i="8" s="1"/>
  <c r="I25" i="8"/>
  <c r="B29" i="8"/>
  <c r="E29" i="8" s="1"/>
  <c r="I33" i="8"/>
  <c r="B3" i="8"/>
  <c r="E3" i="8" s="1"/>
  <c r="I7" i="8"/>
  <c r="B7" i="8" s="1"/>
  <c r="E7" i="8" s="1"/>
  <c r="B11" i="8"/>
  <c r="E11" i="8" s="1"/>
  <c r="I15" i="8"/>
  <c r="B15" i="8" s="1"/>
  <c r="E15" i="8" s="1"/>
  <c r="B19" i="8"/>
  <c r="E19" i="8" s="1"/>
  <c r="I23" i="8"/>
  <c r="B23" i="8" s="1"/>
  <c r="E23" i="8" s="1"/>
  <c r="B27" i="8"/>
  <c r="E27" i="8" s="1"/>
  <c r="I31" i="8"/>
  <c r="B31" i="8" s="1"/>
  <c r="E31" i="8" s="1"/>
  <c r="I2" i="8"/>
  <c r="B2" i="8" s="1"/>
  <c r="B9" i="8"/>
  <c r="E9" i="8" s="1"/>
  <c r="B17" i="8"/>
  <c r="E17" i="8" s="1"/>
  <c r="B25" i="8"/>
  <c r="E25" i="8" s="1"/>
  <c r="B33" i="8"/>
  <c r="E33" i="8" s="1"/>
  <c r="E2" i="8" l="1"/>
</calcChain>
</file>

<file path=xl/comments1.xml><?xml version="1.0" encoding="utf-8"?>
<comments xmlns="http://schemas.openxmlformats.org/spreadsheetml/2006/main">
  <authors>
    <author>Григорій Гогерчак</author>
  </authors>
  <commentList>
    <comment ref="L1" authorId="0" shapeId="0">
      <text>
        <r>
          <rPr>
            <b/>
            <sz val="9"/>
            <color indexed="81"/>
            <rFont val="Tahoma"/>
            <family val="2"/>
            <charset val="204"/>
          </rPr>
          <t>за виключенням харчування, що вже входить в ціну номера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  <charset val="204"/>
          </rPr>
          <t>за виключенням харчування, що вже входить в ціну номера</t>
        </r>
      </text>
    </comment>
  </commentList>
</comments>
</file>

<file path=xl/sharedStrings.xml><?xml version="1.0" encoding="utf-8"?>
<sst xmlns="http://schemas.openxmlformats.org/spreadsheetml/2006/main" count="213" uniqueCount="122">
  <si>
    <t>1 поверх</t>
  </si>
  <si>
    <t>Зона відпочинку</t>
  </si>
  <si>
    <t>сходи</t>
  </si>
  <si>
    <t>2 поверх</t>
  </si>
  <si>
    <t>Рецепшен</t>
  </si>
  <si>
    <t>3 поверх</t>
  </si>
  <si>
    <t>напівлюкс-студія</t>
  </si>
  <si>
    <t>напівлюкс</t>
  </si>
  <si>
    <t>сімейний</t>
  </si>
  <si>
    <t>люкс</t>
  </si>
  <si>
    <t>стандарт</t>
  </si>
  <si>
    <t>Площа</t>
  </si>
  <si>
    <t>Ціна за номер при одномісному розміщенні</t>
  </si>
  <si>
    <t>Кількість дитячих місць</t>
  </si>
  <si>
    <t>Кількість місць для дорослих</t>
  </si>
  <si>
    <t>Тип</t>
  </si>
  <si>
    <t>№</t>
  </si>
  <si>
    <t>01.01.1999</t>
  </si>
  <si>
    <t>Гнатович</t>
  </si>
  <si>
    <t>Іван</t>
  </si>
  <si>
    <t>Коробоненко</t>
  </si>
  <si>
    <t>04.01.1990</t>
  </si>
  <si>
    <t>Борисович</t>
  </si>
  <si>
    <t>Ігнат</t>
  </si>
  <si>
    <t>Трифонов</t>
  </si>
  <si>
    <t>12.12.1915</t>
  </si>
  <si>
    <t>Дмитрович</t>
  </si>
  <si>
    <t>Григоренко</t>
  </si>
  <si>
    <t>Володимирович</t>
  </si>
  <si>
    <t>Степан</t>
  </si>
  <si>
    <t>Сергієнко</t>
  </si>
  <si>
    <t>12.01.1997</t>
  </si>
  <si>
    <t>Петрович</t>
  </si>
  <si>
    <t>Варава</t>
  </si>
  <si>
    <t>07.08.2010</t>
  </si>
  <si>
    <t>Петрівна</t>
  </si>
  <si>
    <t>Анна</t>
  </si>
  <si>
    <t>Свірідова</t>
  </si>
  <si>
    <t>05.04.2005</t>
  </si>
  <si>
    <t>Свірідов</t>
  </si>
  <si>
    <t>04.08.1965</t>
  </si>
  <si>
    <t>Григорович</t>
  </si>
  <si>
    <t>Петро</t>
  </si>
  <si>
    <t>05.07.1961</t>
  </si>
  <si>
    <t>Іванівна</t>
  </si>
  <si>
    <t>Галина</t>
  </si>
  <si>
    <t>Сергіївна</t>
  </si>
  <si>
    <t>Інна</t>
  </si>
  <si>
    <t>Петренко</t>
  </si>
  <si>
    <t>Володимирівна</t>
  </si>
  <si>
    <t>Марина</t>
  </si>
  <si>
    <t>Ігнатова</t>
  </si>
  <si>
    <t>23.04.1978</t>
  </si>
  <si>
    <t>Ірина</t>
  </si>
  <si>
    <t>06.08.1977</t>
  </si>
  <si>
    <t>Степанович</t>
  </si>
  <si>
    <t>Сергій</t>
  </si>
  <si>
    <t>Дата виселення</t>
  </si>
  <si>
    <t>Дата заселення</t>
  </si>
  <si>
    <t>№ кімнати</t>
  </si>
  <si>
    <t>Дата народження</t>
  </si>
  <si>
    <t>По батькові</t>
  </si>
  <si>
    <t>Ім'я</t>
  </si>
  <si>
    <t>Прізвище</t>
  </si>
  <si>
    <t>Зайнятість</t>
  </si>
  <si>
    <t>Поверх</t>
  </si>
  <si>
    <t>SPA процедури</t>
  </si>
  <si>
    <t>Тренажерна зала</t>
  </si>
  <si>
    <t>Дитячі аніматори</t>
  </si>
  <si>
    <t>Камера схову</t>
  </si>
  <si>
    <t>Пляж</t>
  </si>
  <si>
    <t>Сніданок "Шведський стіл"</t>
  </si>
  <si>
    <t>Бассейн</t>
  </si>
  <si>
    <t>Масаж</t>
  </si>
  <si>
    <t>вартість</t>
  </si>
  <si>
    <t>назва послуги</t>
  </si>
  <si>
    <t>код послуги</t>
  </si>
  <si>
    <t>Обід</t>
  </si>
  <si>
    <t>Вечеря</t>
  </si>
  <si>
    <t>Днів відвідування готелю</t>
  </si>
  <si>
    <t>Готель може вмістити:</t>
  </si>
  <si>
    <t>Номер</t>
  </si>
  <si>
    <t>Вартість проживання</t>
  </si>
  <si>
    <t>Загальна вартість</t>
  </si>
  <si>
    <t>Олексій</t>
  </si>
  <si>
    <t>Олена</t>
  </si>
  <si>
    <t>Степанова</t>
  </si>
  <si>
    <t>Світлана</t>
  </si>
  <si>
    <t>Галицька</t>
  </si>
  <si>
    <t>Антоніна</t>
  </si>
  <si>
    <t>Павлівна</t>
  </si>
  <si>
    <t xml:space="preserve">Галицький </t>
  </si>
  <si>
    <t>Володимир</t>
  </si>
  <si>
    <t>Михайлович</t>
  </si>
  <si>
    <t>Леонова</t>
  </si>
  <si>
    <t>Юлія</t>
  </si>
  <si>
    <t>Анатоліївна</t>
  </si>
  <si>
    <t>Ульчна</t>
  </si>
  <si>
    <t>Кринько</t>
  </si>
  <si>
    <t>Трофимович</t>
  </si>
  <si>
    <t>Шевченко</t>
  </si>
  <si>
    <t>Іванович</t>
  </si>
  <si>
    <t>Кравченко</t>
  </si>
  <si>
    <t>Мефодіївна</t>
  </si>
  <si>
    <t>Богдана</t>
  </si>
  <si>
    <t>Степанівна</t>
  </si>
  <si>
    <t>Крамаренко</t>
  </si>
  <si>
    <t>Анатолійович</t>
  </si>
  <si>
    <t>Ціна за номер при розміщенні більше однієї особи</t>
  </si>
  <si>
    <t>Вартість послуги, що входить в оплату номеру позначена цифрою "1"</t>
  </si>
  <si>
    <t>Тип номеру</t>
  </si>
  <si>
    <t>стандарт покращений</t>
  </si>
  <si>
    <t>Сніданок</t>
  </si>
  <si>
    <t>Додаткове харчування за 1 добу</t>
  </si>
  <si>
    <t>Вартість додаткового харчування</t>
  </si>
  <si>
    <t>Вартість додаткових послуг</t>
  </si>
  <si>
    <t>Наповненість готелю (за місцями)</t>
  </si>
  <si>
    <t>Наповненість готелю (за номерами)</t>
  </si>
  <si>
    <t>Наповнення готелю:</t>
  </si>
  <si>
    <t>Кількість відвідувачів</t>
  </si>
  <si>
    <t>За добу</t>
  </si>
  <si>
    <t>Кількість діб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</si>
</sst>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[$₴-422]"/>
    <numFmt numFmtId="165" formatCode="0.0"/>
    <numFmt numFmtId="166" formatCode="#,##0.00\ &quot;₴&quot;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9" xfId="1" applyFont="1" applyFill="1" applyBorder="1" applyAlignment="1" applyProtection="1">
      <alignment horizontal="right" vertical="center" wrapText="1"/>
    </xf>
    <xf numFmtId="0" fontId="2" fillId="0" borderId="9" xfId="1" applyBorder="1"/>
    <xf numFmtId="0" fontId="2" fillId="0" borderId="9" xfId="1" applyNumberFormat="1" applyBorder="1"/>
    <xf numFmtId="14" fontId="3" fillId="0" borderId="9" xfId="1" applyNumberFormat="1" applyFont="1" applyFill="1" applyBorder="1" applyAlignment="1" applyProtection="1">
      <alignment horizontal="right" vertical="center" wrapText="1"/>
    </xf>
    <xf numFmtId="0" fontId="2" fillId="0" borderId="0" xfId="1" applyBorder="1"/>
    <xf numFmtId="164" fontId="2" fillId="0" borderId="9" xfId="1" applyNumberFormat="1" applyBorder="1" applyAlignment="1" applyProtection="1">
      <alignment vertical="center"/>
    </xf>
    <xf numFmtId="164" fontId="3" fillId="0" borderId="9" xfId="1" applyNumberFormat="1" applyFont="1" applyFill="1" applyBorder="1" applyAlignment="1" applyProtection="1">
      <alignment horizontal="right" vertical="center" wrapText="1"/>
    </xf>
    <xf numFmtId="14" fontId="3" fillId="0" borderId="0" xfId="1" applyNumberFormat="1" applyFont="1" applyFill="1" applyBorder="1" applyAlignment="1" applyProtection="1">
      <alignment horizontal="right" vertical="center" wrapText="1"/>
    </xf>
    <xf numFmtId="14" fontId="2" fillId="0" borderId="9" xfId="1" applyNumberFormat="1" applyBorder="1"/>
    <xf numFmtId="0" fontId="5" fillId="5" borderId="9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 wrapText="1"/>
    </xf>
    <xf numFmtId="0" fontId="4" fillId="5" borderId="9" xfId="1" applyFont="1" applyFill="1" applyBorder="1" applyAlignment="1" applyProtection="1">
      <alignment vertical="center" textRotation="90" wrapText="1"/>
    </xf>
    <xf numFmtId="0" fontId="5" fillId="5" borderId="9" xfId="1" applyFont="1" applyFill="1" applyBorder="1" applyAlignment="1">
      <alignment textRotation="90"/>
    </xf>
    <xf numFmtId="0" fontId="4" fillId="6" borderId="9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2" fillId="0" borderId="0" xfId="1" applyFill="1" applyBorder="1"/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1" applyBorder="1" applyAlignment="1">
      <alignment horizont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right" vertical="center" wrapText="1"/>
    </xf>
    <xf numFmtId="0" fontId="3" fillId="0" borderId="9" xfId="1" applyNumberFormat="1" applyFont="1" applyFill="1" applyBorder="1" applyAlignment="1" applyProtection="1">
      <alignment vertical="center" wrapText="1"/>
    </xf>
    <xf numFmtId="0" fontId="0" fillId="0" borderId="0" xfId="0" applyNumberFormat="1"/>
    <xf numFmtId="0" fontId="0" fillId="0" borderId="0" xfId="0" applyNumberFormat="1" applyFill="1" applyBorder="1"/>
    <xf numFmtId="0" fontId="2" fillId="7" borderId="9" xfId="1" applyNumberFormat="1" applyFill="1" applyBorder="1"/>
    <xf numFmtId="14" fontId="3" fillId="4" borderId="9" xfId="1" applyNumberFormat="1" applyFont="1" applyFill="1" applyBorder="1" applyAlignment="1" applyProtection="1">
      <alignment horizontal="right" vertical="center" wrapText="1"/>
    </xf>
    <xf numFmtId="0" fontId="4" fillId="5" borderId="9" xfId="1" applyFont="1" applyFill="1" applyBorder="1" applyAlignment="1" applyProtection="1">
      <alignment horizontal="center" vertical="center" wrapText="1"/>
    </xf>
    <xf numFmtId="0" fontId="5" fillId="5" borderId="9" xfId="1" applyFont="1" applyFill="1" applyBorder="1" applyAlignment="1">
      <alignment horizontal="center" vertical="center"/>
    </xf>
    <xf numFmtId="0" fontId="2" fillId="7" borderId="9" xfId="1" applyFill="1" applyBorder="1"/>
    <xf numFmtId="0" fontId="4" fillId="8" borderId="9" xfId="1" applyNumberFormat="1" applyFont="1" applyFill="1" applyBorder="1" applyAlignment="1" applyProtection="1">
      <alignment horizontal="center" vertical="center"/>
    </xf>
    <xf numFmtId="0" fontId="3" fillId="8" borderId="9" xfId="1" applyNumberFormat="1" applyFont="1" applyFill="1" applyBorder="1" applyAlignment="1" applyProtection="1">
      <alignment horizontal="center" vertical="center" wrapText="1"/>
    </xf>
    <xf numFmtId="0" fontId="3" fillId="8" borderId="9" xfId="1" applyNumberFormat="1" applyFont="1" applyFill="1" applyBorder="1" applyAlignment="1" applyProtection="1">
      <alignment vertical="center" wrapText="1"/>
    </xf>
    <xf numFmtId="0" fontId="2" fillId="8" borderId="0" xfId="1" applyFill="1"/>
    <xf numFmtId="0" fontId="4" fillId="8" borderId="0" xfId="1" applyFont="1" applyFill="1" applyBorder="1" applyAlignment="1" applyProtection="1">
      <alignment horizontal="center" vertical="center" wrapText="1"/>
    </xf>
    <xf numFmtId="0" fontId="2" fillId="8" borderId="9" xfId="1" applyFill="1" applyBorder="1"/>
    <xf numFmtId="0" fontId="2" fillId="8" borderId="0" xfId="1" applyFill="1" applyBorder="1"/>
    <xf numFmtId="0" fontId="2" fillId="8" borderId="11" xfId="1" applyFill="1" applyBorder="1"/>
    <xf numFmtId="0" fontId="2" fillId="8" borderId="12" xfId="1" applyFill="1" applyBorder="1"/>
    <xf numFmtId="0" fontId="2" fillId="8" borderId="13" xfId="1" applyFill="1" applyBorder="1"/>
    <xf numFmtId="165" fontId="9" fillId="8" borderId="14" xfId="1" applyNumberFormat="1" applyFont="1" applyFill="1" applyBorder="1" applyAlignment="1">
      <alignment horizontal="right"/>
    </xf>
    <xf numFmtId="0" fontId="2" fillId="8" borderId="15" xfId="1" applyFill="1" applyBorder="1"/>
    <xf numFmtId="165" fontId="9" fillId="8" borderId="14" xfId="1" applyNumberFormat="1" applyFont="1" applyFill="1" applyBorder="1"/>
    <xf numFmtId="0" fontId="2" fillId="8" borderId="16" xfId="1" applyFill="1" applyBorder="1" applyAlignment="1">
      <alignment horizontal="right"/>
    </xf>
    <xf numFmtId="0" fontId="2" fillId="8" borderId="17" xfId="1" applyFill="1" applyBorder="1"/>
    <xf numFmtId="0" fontId="2" fillId="8" borderId="18" xfId="1" applyFill="1" applyBorder="1"/>
    <xf numFmtId="2" fontId="9" fillId="8" borderId="14" xfId="1" applyNumberFormat="1" applyFont="1" applyFill="1" applyBorder="1" applyAlignment="1">
      <alignment horizontal="right"/>
    </xf>
    <xf numFmtId="2" fontId="9" fillId="8" borderId="14" xfId="1" applyNumberFormat="1" applyFont="1" applyFill="1" applyBorder="1"/>
    <xf numFmtId="0" fontId="0" fillId="8" borderId="0" xfId="0" applyFill="1"/>
    <xf numFmtId="0" fontId="0" fillId="8" borderId="6" xfId="0" applyFill="1" applyBorder="1"/>
    <xf numFmtId="0" fontId="0" fillId="8" borderId="7" xfId="0" applyFill="1" applyBorder="1"/>
    <xf numFmtId="0" fontId="0" fillId="8" borderId="2" xfId="0" applyFill="1" applyBorder="1"/>
    <xf numFmtId="0" fontId="0" fillId="8" borderId="0" xfId="0" applyFill="1" applyBorder="1"/>
    <xf numFmtId="0" fontId="0" fillId="8" borderId="3" xfId="0" applyFill="1" applyBorder="1"/>
    <xf numFmtId="0" fontId="0" fillId="8" borderId="4" xfId="0" applyFill="1" applyBorder="1" applyAlignment="1">
      <alignment horizontal="center"/>
    </xf>
    <xf numFmtId="0" fontId="0" fillId="8" borderId="1" xfId="0" applyFill="1" applyBorder="1"/>
    <xf numFmtId="0" fontId="0" fillId="8" borderId="5" xfId="0" applyFill="1" applyBorder="1" applyAlignment="1">
      <alignment horizontal="center"/>
    </xf>
    <xf numFmtId="0" fontId="2" fillId="8" borderId="0" xfId="1" applyFont="1" applyFill="1"/>
    <xf numFmtId="0" fontId="2" fillId="8" borderId="13" xfId="1" applyFont="1" applyFill="1" applyBorder="1"/>
    <xf numFmtId="0" fontId="2" fillId="8" borderId="15" xfId="1" applyFont="1" applyFill="1" applyBorder="1"/>
    <xf numFmtId="0" fontId="2" fillId="8" borderId="18" xfId="1" applyFont="1" applyFill="1" applyBorder="1"/>
    <xf numFmtId="0" fontId="0" fillId="0" borderId="0" xfId="0" applyNumberFormat="1" applyAlignment="1">
      <alignment wrapText="1"/>
    </xf>
    <xf numFmtId="0" fontId="5" fillId="5" borderId="9" xfId="0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 applyProtection="1">
      <alignment horizontal="center" vertical="center" wrapText="1"/>
    </xf>
    <xf numFmtId="166" fontId="2" fillId="7" borderId="9" xfId="1" applyNumberFormat="1" applyFill="1" applyBorder="1"/>
    <xf numFmtId="0" fontId="2" fillId="8" borderId="17" xfId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6" fillId="8" borderId="6" xfId="0" applyFont="1" applyFill="1" applyBorder="1" applyAlignment="1">
      <alignment horizontal="right"/>
    </xf>
    <xf numFmtId="0" fontId="6" fillId="8" borderId="8" xfId="0" applyFont="1" applyFill="1" applyBorder="1" applyAlignment="1">
      <alignment horizontal="right"/>
    </xf>
    <xf numFmtId="0" fontId="6" fillId="8" borderId="7" xfId="0" applyFont="1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8" xfId="0" applyFill="1" applyBorder="1" applyAlignment="1">
      <alignment horizontal="right"/>
    </xf>
    <xf numFmtId="0" fontId="7" fillId="0" borderId="10" xfId="1" applyFont="1" applyFill="1" applyBorder="1" applyAlignment="1">
      <alignment horizontal="center"/>
    </xf>
  </cellXfs>
  <cellStyles count="2">
    <cellStyle name="Normal" xfId="0" builtinId="0"/>
    <cellStyle name="Обычный 2" xfId="1"/>
  </cellStyles>
  <dxfs count="2">
    <dxf>
      <font>
        <color theme="0"/>
      </font>
      <fill>
        <patternFill>
          <bgColor rgb="FF00B0F0"/>
        </patternFill>
      </fill>
    </dxf>
    <dxf>
      <font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99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Номери!$N$1</c:f>
              <c:numCache>
                <c:formatCode>General</c:formatCode>
                <c:ptCount val="1"/>
                <c:pt idx="0">
                  <c:v>0.21929824561403508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9-431E-A443-9D2F0DC3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675855087"/>
        <c:axId val="1693469775"/>
      </c:barChart>
      <c:catAx>
        <c:axId val="1675855087"/>
        <c:scaling>
          <c:orientation val="minMax"/>
        </c:scaling>
        <c:delete val="1"/>
        <c:axPos val="b"/>
        <c:majorTickMark val="none"/>
        <c:minorTickMark val="none"/>
        <c:tickLblPos val="nextTo"/>
        <c:crossAx val="1693469775"/>
        <c:crosses val="autoZero"/>
        <c:auto val="1"/>
        <c:lblAlgn val="ctr"/>
        <c:lblOffset val="100"/>
        <c:noMultiLvlLbl val="0"/>
      </c:catAx>
      <c:valAx>
        <c:axId val="1693469775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7585508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Номери!$N$2</c:f>
              <c:numCache>
                <c:formatCode>General</c:formatCode>
                <c:ptCount val="1"/>
                <c:pt idx="0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3-4651-A7ED-F0322E7E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675855087"/>
        <c:axId val="1693469775"/>
      </c:barChart>
      <c:catAx>
        <c:axId val="1675855087"/>
        <c:scaling>
          <c:orientation val="minMax"/>
        </c:scaling>
        <c:delete val="1"/>
        <c:axPos val="b"/>
        <c:majorTickMark val="none"/>
        <c:minorTickMark val="none"/>
        <c:tickLblPos val="nextTo"/>
        <c:crossAx val="1693469775"/>
        <c:crosses val="autoZero"/>
        <c:auto val="1"/>
        <c:lblAlgn val="ctr"/>
        <c:lblOffset val="100"/>
        <c:noMultiLvlLbl val="0"/>
      </c:catAx>
      <c:valAx>
        <c:axId val="1693469775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7585508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142875</xdr:rowOff>
    </xdr:from>
    <xdr:to>
      <xdr:col>9</xdr:col>
      <xdr:colOff>104774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3E2397-65BC-405D-95FA-42E61135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4</xdr:row>
      <xdr:rowOff>142875</xdr:rowOff>
    </xdr:from>
    <xdr:to>
      <xdr:col>14</xdr:col>
      <xdr:colOff>485774</xdr:colOff>
      <xdr:row>18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2858BD-F1C8-4D34-A874-513DC6420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179649</xdr:colOff>
      <xdr:row>5</xdr:row>
      <xdr:rowOff>131884</xdr:rowOff>
    </xdr:from>
    <xdr:to>
      <xdr:col>1</xdr:col>
      <xdr:colOff>395654</xdr:colOff>
      <xdr:row>6</xdr:row>
      <xdr:rowOff>394921</xdr:rowOff>
    </xdr:to>
    <xdr:grpSp>
      <xdr:nvGrpSpPr>
        <xdr:cNvPr id="9" name="Групп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787784" y="1729153"/>
          <a:ext cx="216005" cy="460864"/>
          <a:chOff x="8079178" y="679150"/>
          <a:chExt cx="372912" cy="666750"/>
        </a:xfrm>
      </xdr:grpSpPr>
      <xdr:sp macro="" textlink="">
        <xdr:nvSpPr>
          <xdr:cNvPr id="2" name="Прямоугольник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/>
        </xdr:nvSpPr>
        <xdr:spPr>
          <a:xfrm>
            <a:off x="8086366" y="679150"/>
            <a:ext cx="361950" cy="66675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4" name="Прямая соединительная линия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8079178" y="7744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8079178" y="8887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>
          <a:xfrm>
            <a:off x="8080614" y="1001566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8080615" y="1116585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>
            <a:off x="8080615" y="1228009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179649</xdr:colOff>
      <xdr:row>5</xdr:row>
      <xdr:rowOff>131884</xdr:rowOff>
    </xdr:from>
    <xdr:to>
      <xdr:col>10</xdr:col>
      <xdr:colOff>395654</xdr:colOff>
      <xdr:row>6</xdr:row>
      <xdr:rowOff>394921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6260995" y="1729153"/>
          <a:ext cx="216005" cy="460864"/>
          <a:chOff x="8079178" y="679150"/>
          <a:chExt cx="372912" cy="666750"/>
        </a:xfrm>
      </xdr:grpSpPr>
      <xdr:sp macro="" textlink="">
        <xdr:nvSpPr>
          <xdr:cNvPr id="11" name="Прямоугольник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8086366" y="679150"/>
            <a:ext cx="361950" cy="66675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12" name="Прямая соединительная линия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8079178" y="7744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>
            <a:off x="8079178" y="8887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CxnSpPr/>
        </xdr:nvCxnSpPr>
        <xdr:spPr>
          <a:xfrm>
            <a:off x="8080614" y="1001566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8080615" y="1116585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я соединительная линия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>
            <a:off x="8080615" y="1228009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168519</xdr:colOff>
      <xdr:row>12</xdr:row>
      <xdr:rowOff>131885</xdr:rowOff>
    </xdr:from>
    <xdr:to>
      <xdr:col>1</xdr:col>
      <xdr:colOff>384524</xdr:colOff>
      <xdr:row>13</xdr:row>
      <xdr:rowOff>394922</xdr:rowOff>
    </xdr:to>
    <xdr:grpSp>
      <xdr:nvGrpSpPr>
        <xdr:cNvPr id="45" name="Группа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pSpPr/>
      </xdr:nvGrpSpPr>
      <xdr:grpSpPr>
        <a:xfrm>
          <a:off x="776654" y="4286250"/>
          <a:ext cx="216005" cy="460864"/>
          <a:chOff x="8079178" y="679150"/>
          <a:chExt cx="372912" cy="666750"/>
        </a:xfrm>
      </xdr:grpSpPr>
      <xdr:sp macro="" textlink="">
        <xdr:nvSpPr>
          <xdr:cNvPr id="46" name="Прямоугольник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/>
        </xdr:nvSpPr>
        <xdr:spPr>
          <a:xfrm>
            <a:off x="8086366" y="679150"/>
            <a:ext cx="361950" cy="66675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47" name="Прямая соединительная линия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CxnSpPr/>
        </xdr:nvCxnSpPr>
        <xdr:spPr>
          <a:xfrm>
            <a:off x="8079178" y="7744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Прямая соединительная линия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CxnSpPr/>
        </xdr:nvCxnSpPr>
        <xdr:spPr>
          <a:xfrm>
            <a:off x="8079178" y="8887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Прямая соединительная линия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CxnSpPr/>
        </xdr:nvCxnSpPr>
        <xdr:spPr>
          <a:xfrm>
            <a:off x="8080614" y="1001566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Прямая соединительная линия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CxnSpPr/>
        </xdr:nvCxnSpPr>
        <xdr:spPr>
          <a:xfrm>
            <a:off x="8080615" y="1116585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Прямая соединительная линия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CxnSpPr/>
        </xdr:nvCxnSpPr>
        <xdr:spPr>
          <a:xfrm>
            <a:off x="8080615" y="1228009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197828</xdr:colOff>
      <xdr:row>12</xdr:row>
      <xdr:rowOff>131885</xdr:rowOff>
    </xdr:from>
    <xdr:to>
      <xdr:col>10</xdr:col>
      <xdr:colOff>413833</xdr:colOff>
      <xdr:row>13</xdr:row>
      <xdr:rowOff>394922</xdr:rowOff>
    </xdr:to>
    <xdr:grpSp>
      <xdr:nvGrpSpPr>
        <xdr:cNvPr id="52" name="Группа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6279174" y="4286250"/>
          <a:ext cx="216005" cy="460864"/>
          <a:chOff x="8079178" y="679150"/>
          <a:chExt cx="372912" cy="666750"/>
        </a:xfrm>
      </xdr:grpSpPr>
      <xdr:sp macro="" textlink="">
        <xdr:nvSpPr>
          <xdr:cNvPr id="53" name="Прямоугольник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/>
        </xdr:nvSpPr>
        <xdr:spPr>
          <a:xfrm>
            <a:off x="8086366" y="679150"/>
            <a:ext cx="361950" cy="66675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54" name="Прямая соединительная линия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CxnSpPr/>
        </xdr:nvCxnSpPr>
        <xdr:spPr>
          <a:xfrm>
            <a:off x="8079178" y="7744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Прямая соединительная линия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CxnSpPr/>
        </xdr:nvCxnSpPr>
        <xdr:spPr>
          <a:xfrm>
            <a:off x="8079178" y="8887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Прямая соединительная линия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CxnSpPr/>
        </xdr:nvCxnSpPr>
        <xdr:spPr>
          <a:xfrm>
            <a:off x="8080614" y="1001566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Прямая соединительная линия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CxnSpPr/>
        </xdr:nvCxnSpPr>
        <xdr:spPr>
          <a:xfrm>
            <a:off x="8080615" y="1116585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Прямая соединительная линия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CxnSpPr/>
        </xdr:nvCxnSpPr>
        <xdr:spPr>
          <a:xfrm>
            <a:off x="8080615" y="1228009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161192</xdr:colOff>
      <xdr:row>19</xdr:row>
      <xdr:rowOff>139210</xdr:rowOff>
    </xdr:from>
    <xdr:to>
      <xdr:col>1</xdr:col>
      <xdr:colOff>377197</xdr:colOff>
      <xdr:row>20</xdr:row>
      <xdr:rowOff>402248</xdr:rowOff>
    </xdr:to>
    <xdr:grpSp>
      <xdr:nvGrpSpPr>
        <xdr:cNvPr id="73" name="Группа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GrpSpPr/>
      </xdr:nvGrpSpPr>
      <xdr:grpSpPr>
        <a:xfrm>
          <a:off x="769327" y="6850672"/>
          <a:ext cx="216005" cy="460864"/>
          <a:chOff x="8079178" y="679150"/>
          <a:chExt cx="372912" cy="666750"/>
        </a:xfrm>
      </xdr:grpSpPr>
      <xdr:sp macro="" textlink="">
        <xdr:nvSpPr>
          <xdr:cNvPr id="74" name="Прямоугольник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/>
        </xdr:nvSpPr>
        <xdr:spPr>
          <a:xfrm>
            <a:off x="8086366" y="679150"/>
            <a:ext cx="361950" cy="66675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75" name="Прямая соединительная линия 74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CxnSpPr/>
        </xdr:nvCxnSpPr>
        <xdr:spPr>
          <a:xfrm>
            <a:off x="8079178" y="7744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Прямая соединительная линия 75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CxnSpPr/>
        </xdr:nvCxnSpPr>
        <xdr:spPr>
          <a:xfrm>
            <a:off x="8079178" y="8887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Прямая соединительная линия 76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CxnSpPr/>
        </xdr:nvCxnSpPr>
        <xdr:spPr>
          <a:xfrm>
            <a:off x="8080614" y="1001566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Прямая соединительная линия 77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CxnSpPr/>
        </xdr:nvCxnSpPr>
        <xdr:spPr>
          <a:xfrm>
            <a:off x="8080615" y="1116585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Прямая соединительная линия 78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CxnSpPr/>
        </xdr:nvCxnSpPr>
        <xdr:spPr>
          <a:xfrm>
            <a:off x="8080615" y="1228009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189035</xdr:colOff>
      <xdr:row>19</xdr:row>
      <xdr:rowOff>137744</xdr:rowOff>
    </xdr:from>
    <xdr:to>
      <xdr:col>10</xdr:col>
      <xdr:colOff>405040</xdr:colOff>
      <xdr:row>20</xdr:row>
      <xdr:rowOff>400782</xdr:rowOff>
    </xdr:to>
    <xdr:grpSp>
      <xdr:nvGrpSpPr>
        <xdr:cNvPr id="80" name="Группа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pSpPr/>
      </xdr:nvGrpSpPr>
      <xdr:grpSpPr>
        <a:xfrm>
          <a:off x="6270381" y="6849206"/>
          <a:ext cx="216005" cy="460864"/>
          <a:chOff x="8079178" y="679150"/>
          <a:chExt cx="372912" cy="666750"/>
        </a:xfrm>
      </xdr:grpSpPr>
      <xdr:sp macro="" textlink="">
        <xdr:nvSpPr>
          <xdr:cNvPr id="81" name="Прямоугольник 80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/>
        </xdr:nvSpPr>
        <xdr:spPr>
          <a:xfrm>
            <a:off x="8086366" y="679150"/>
            <a:ext cx="361950" cy="66675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cxnSp macro="">
        <xdr:nvCxnSpPr>
          <xdr:cNvPr id="82" name="Прямая соединительная линия 81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CxnSpPr/>
        </xdr:nvCxnSpPr>
        <xdr:spPr>
          <a:xfrm>
            <a:off x="8079178" y="7744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Прямая соединительная линия 82">
            <a:extLst>
              <a:ext uri="{FF2B5EF4-FFF2-40B4-BE49-F238E27FC236}">
                <a16:creationId xmlns:a16="http://schemas.microsoft.com/office/drawing/2014/main" id="{00000000-0008-0000-0200-000053000000}"/>
              </a:ext>
            </a:extLst>
          </xdr:cNvPr>
          <xdr:cNvCxnSpPr/>
        </xdr:nvCxnSpPr>
        <xdr:spPr>
          <a:xfrm>
            <a:off x="8079178" y="888700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Прямая соединительная линия 83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CxnSpPr/>
        </xdr:nvCxnSpPr>
        <xdr:spPr>
          <a:xfrm>
            <a:off x="8080614" y="1001566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Прямая соединительная линия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CxnSpPr/>
        </xdr:nvCxnSpPr>
        <xdr:spPr>
          <a:xfrm>
            <a:off x="8080615" y="1116585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Прямая соединительная линия 85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CxnSpPr/>
        </xdr:nvCxnSpPr>
        <xdr:spPr>
          <a:xfrm>
            <a:off x="8080615" y="1228009"/>
            <a:ext cx="3714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2"/>
  <sheetViews>
    <sheetView tabSelected="1" workbookViewId="0">
      <selection activeCell="M6" sqref="M6"/>
    </sheetView>
  </sheetViews>
  <sheetFormatPr defaultRowHeight="15" x14ac:dyDescent="0.25"/>
  <cols>
    <col min="1" max="1" width="4.5703125" style="1" bestFit="1" customWidth="1"/>
    <col min="2" max="2" width="13.5703125" style="1" bestFit="1" customWidth="1"/>
    <col min="3" max="3" width="9" style="1" customWidth="1"/>
    <col min="4" max="4" width="16" style="1" bestFit="1" customWidth="1"/>
    <col min="5" max="5" width="12.42578125" style="1" customWidth="1"/>
    <col min="6" max="6" width="11" style="1" bestFit="1" customWidth="1"/>
    <col min="7" max="7" width="10.42578125" style="1" bestFit="1" customWidth="1"/>
    <col min="8" max="8" width="10.7109375" style="1" bestFit="1" customWidth="1"/>
    <col min="9" max="9" width="10.28515625" style="1" customWidth="1"/>
    <col min="10" max="10" width="7.28515625" style="1" customWidth="1"/>
    <col min="11" max="11" width="8.28515625" style="1" customWidth="1"/>
    <col min="12" max="12" width="11.7109375" style="1" customWidth="1"/>
    <col min="13" max="13" width="16" style="1" customWidth="1"/>
    <col min="14" max="14" width="13.140625" style="1" customWidth="1"/>
    <col min="15" max="15" width="7.28515625" style="1" bestFit="1" customWidth="1"/>
    <col min="16" max="16" width="8.28515625" style="1" bestFit="1" customWidth="1"/>
    <col min="17" max="17" width="6" style="1" bestFit="1" customWidth="1"/>
    <col min="18" max="18" width="9.140625" style="1"/>
    <col min="19" max="19" width="10.5703125" style="1" bestFit="1" customWidth="1"/>
    <col min="20" max="20" width="13.5703125" style="1" customWidth="1"/>
    <col min="21" max="21" width="11.28515625" style="1" bestFit="1" customWidth="1"/>
    <col min="22" max="22" width="12.7109375" style="1" customWidth="1"/>
    <col min="23" max="23" width="10.42578125" style="1" customWidth="1"/>
    <col min="24" max="26" width="9.140625" style="1" customWidth="1"/>
    <col min="27" max="27" width="9.140625" style="1"/>
    <col min="28" max="28" width="11.140625" style="1" customWidth="1"/>
    <col min="29" max="29" width="14.28515625" style="1" customWidth="1"/>
    <col min="30" max="30" width="14" style="1" customWidth="1"/>
    <col min="31" max="31" width="15.5703125" style="1" customWidth="1"/>
    <col min="32" max="35" width="9.140625" style="1" customWidth="1"/>
    <col min="36" max="16384" width="9.140625" style="1"/>
  </cols>
  <sheetData>
    <row r="1" spans="1:35" ht="45" x14ac:dyDescent="0.25">
      <c r="A1" s="20" t="s">
        <v>16</v>
      </c>
      <c r="B1" s="20" t="s">
        <v>63</v>
      </c>
      <c r="C1" s="20" t="s">
        <v>62</v>
      </c>
      <c r="D1" s="20" t="s">
        <v>61</v>
      </c>
      <c r="E1" s="21" t="s">
        <v>60</v>
      </c>
      <c r="F1" s="20" t="s">
        <v>59</v>
      </c>
      <c r="G1" s="21" t="s">
        <v>58</v>
      </c>
      <c r="H1" s="21" t="s">
        <v>57</v>
      </c>
      <c r="I1" s="21" t="s">
        <v>112</v>
      </c>
      <c r="J1" s="21" t="s">
        <v>77</v>
      </c>
      <c r="K1" s="21" t="s">
        <v>78</v>
      </c>
      <c r="L1" s="21" t="s">
        <v>113</v>
      </c>
      <c r="M1" s="21" t="s">
        <v>79</v>
      </c>
      <c r="N1" s="21" t="s">
        <v>114</v>
      </c>
      <c r="O1" s="21" t="s">
        <v>73</v>
      </c>
      <c r="P1" s="21" t="s">
        <v>72</v>
      </c>
      <c r="Q1" s="21" t="s">
        <v>70</v>
      </c>
      <c r="R1" s="21" t="s">
        <v>69</v>
      </c>
      <c r="S1" s="21" t="s">
        <v>68</v>
      </c>
      <c r="T1" s="21" t="s">
        <v>67</v>
      </c>
      <c r="U1" s="21" t="s">
        <v>66</v>
      </c>
      <c r="V1" s="21" t="s">
        <v>115</v>
      </c>
      <c r="W1" s="28" t="s">
        <v>110</v>
      </c>
      <c r="X1" s="28" t="s">
        <v>73</v>
      </c>
      <c r="Y1" s="28" t="s">
        <v>72</v>
      </c>
      <c r="Z1" s="28" t="s">
        <v>70</v>
      </c>
      <c r="AA1" s="28" t="s">
        <v>69</v>
      </c>
      <c r="AB1" s="28" t="s">
        <v>68</v>
      </c>
      <c r="AC1" s="28" t="s">
        <v>67</v>
      </c>
      <c r="AD1" s="28" t="s">
        <v>66</v>
      </c>
      <c r="AE1" s="28" t="s">
        <v>71</v>
      </c>
      <c r="AF1" s="29" t="s">
        <v>77</v>
      </c>
      <c r="AG1" s="29" t="s">
        <v>78</v>
      </c>
      <c r="AH1" s="16"/>
      <c r="AI1" s="16"/>
    </row>
    <row r="2" spans="1:35" x14ac:dyDescent="0.25">
      <c r="A2" s="22">
        <v>1</v>
      </c>
      <c r="B2" s="23" t="s">
        <v>48</v>
      </c>
      <c r="C2" s="23" t="s">
        <v>56</v>
      </c>
      <c r="D2" s="23" t="s">
        <v>55</v>
      </c>
      <c r="E2" s="5" t="s">
        <v>54</v>
      </c>
      <c r="F2" s="22">
        <v>101</v>
      </c>
      <c r="G2" s="27">
        <v>42686</v>
      </c>
      <c r="H2" s="27">
        <v>42691</v>
      </c>
      <c r="I2" s="4">
        <v>1</v>
      </c>
      <c r="J2" s="4"/>
      <c r="K2" s="4"/>
      <c r="L2" s="65">
        <f>IFERROR(SUMPRODUCT(I2:K2,AE2:AG2),0)</f>
        <v>100</v>
      </c>
      <c r="M2" s="26">
        <f>DATEDIF(G2,H2,"d")</f>
        <v>5</v>
      </c>
      <c r="N2" s="65">
        <f>L2*M2</f>
        <v>500</v>
      </c>
      <c r="O2" s="4">
        <v>1</v>
      </c>
      <c r="P2" s="4"/>
      <c r="Q2" s="4">
        <v>6</v>
      </c>
      <c r="R2" s="4">
        <v>4</v>
      </c>
      <c r="S2" s="4"/>
      <c r="T2" s="4">
        <v>4</v>
      </c>
      <c r="U2" s="4">
        <v>2</v>
      </c>
      <c r="V2" s="65">
        <f>IFERROR(SUMPRODUCT(O2:U2,X2:AD2),0)</f>
        <v>2300</v>
      </c>
      <c r="W2" s="6" t="str">
        <f>VLOOKUP(F2,Номери!$A$2:$B$34,2,FALSE)</f>
        <v>сімейний</v>
      </c>
      <c r="X2" s="6">
        <f>(1-VLOOKUP($W2,Послуги!$A$6:$K$11,Послуги!B$2+1,FALSE))*Послуги!B$4</f>
        <v>300</v>
      </c>
      <c r="Y2" s="6">
        <f>(1-VLOOKUP($W2,Послуги!$A$6:$K$11,Послуги!C$2+1,FALSE))*Послуги!C$4</f>
        <v>0</v>
      </c>
      <c r="Z2" s="6">
        <f>(1-VLOOKUP($W2,Послуги!$A$6:$K$11,Послуги!D$2+1,FALSE))*Послуги!D$4</f>
        <v>0</v>
      </c>
      <c r="AA2" s="6">
        <f>(1-VLOOKUP($W2,Послуги!$A$6:$K$11,Послуги!E$2+1,FALSE))*Послуги!E$4</f>
        <v>100</v>
      </c>
      <c r="AB2" s="6">
        <f>(1-VLOOKUP($W2,Послуги!$A$6:$K$11,Послуги!F$2+1,FALSE))*Послуги!F$4</f>
        <v>0</v>
      </c>
      <c r="AC2" s="6">
        <f>(1-VLOOKUP($W2,Послуги!$A$6:$K$11,Послуги!G$2+1,FALSE))*Послуги!G$4</f>
        <v>200</v>
      </c>
      <c r="AD2" s="6">
        <f>(1-VLOOKUP($W2,Послуги!$A$6:$K$11,Послуги!H$2+1,FALSE))*Послуги!H$4</f>
        <v>400</v>
      </c>
      <c r="AE2" s="6">
        <f>(1-VLOOKUP($W2,Послуги!$A$6:$K$11,Послуги!I$2+1,FALSE))*Послуги!I$4</f>
        <v>100</v>
      </c>
      <c r="AF2" s="6">
        <f>(1-VLOOKUP($W2,Послуги!$A$6:$K$11,Послуги!J$2+1,FALSE))*Послуги!J$4</f>
        <v>180</v>
      </c>
      <c r="AG2" s="6">
        <f>(1-VLOOKUP($W2,Послуги!$A$6:$K$11,Послуги!K$2+1,FALSE))*Послуги!K$4</f>
        <v>150</v>
      </c>
      <c r="AH2" s="17"/>
      <c r="AI2" s="17"/>
    </row>
    <row r="3" spans="1:35" x14ac:dyDescent="0.25">
      <c r="A3" s="22">
        <v>2</v>
      </c>
      <c r="B3" s="23" t="s">
        <v>48</v>
      </c>
      <c r="C3" s="23" t="s">
        <v>53</v>
      </c>
      <c r="D3" s="23" t="s">
        <v>46</v>
      </c>
      <c r="E3" s="5" t="s">
        <v>52</v>
      </c>
      <c r="F3" s="22">
        <v>101</v>
      </c>
      <c r="G3" s="27">
        <v>42686</v>
      </c>
      <c r="H3" s="27">
        <v>42691</v>
      </c>
      <c r="I3" s="4">
        <v>1</v>
      </c>
      <c r="J3" s="4"/>
      <c r="K3" s="4"/>
      <c r="L3" s="65">
        <f t="shared" ref="L3:L66" si="0">IFERROR(SUMPRODUCT(I3:K3,AE3:AG3),0)</f>
        <v>100</v>
      </c>
      <c r="M3" s="26">
        <f t="shared" ref="M3:M26" si="1">DATEDIF(G3,H3,"d")</f>
        <v>5</v>
      </c>
      <c r="N3" s="65">
        <f t="shared" ref="N3:N26" si="2">L3*M3</f>
        <v>500</v>
      </c>
      <c r="O3" s="4">
        <v>4</v>
      </c>
      <c r="P3" s="4">
        <v>2</v>
      </c>
      <c r="Q3" s="4">
        <v>3</v>
      </c>
      <c r="R3" s="4">
        <v>4</v>
      </c>
      <c r="S3" s="4">
        <v>2</v>
      </c>
      <c r="T3" s="4">
        <v>3</v>
      </c>
      <c r="U3" s="4">
        <v>1</v>
      </c>
      <c r="V3" s="65">
        <f t="shared" ref="V3:V66" si="3">IFERROR(SUMPRODUCT(O3:U3,X3:AD3),0)</f>
        <v>2600</v>
      </c>
      <c r="W3" s="6" t="str">
        <f>VLOOKUP(F3,Номери!$A$2:$B$34,2,FALSE)</f>
        <v>сімейний</v>
      </c>
      <c r="X3" s="6">
        <f>(1-VLOOKUP($W3,Послуги!$A$6:$K$11,Послуги!B$2+1,FALSE))*Послуги!B$4</f>
        <v>300</v>
      </c>
      <c r="Y3" s="6">
        <f>(1-VLOOKUP($W3,Послуги!$A$6:$K$11,Послуги!C$2+1,FALSE))*Послуги!C$4</f>
        <v>0</v>
      </c>
      <c r="Z3" s="6">
        <f>(1-VLOOKUP($W3,Послуги!$A$6:$K$11,Послуги!D$2+1,FALSE))*Послуги!D$4</f>
        <v>0</v>
      </c>
      <c r="AA3" s="6">
        <f>(1-VLOOKUP($W3,Послуги!$A$6:$K$11,Послуги!E$2+1,FALSE))*Послуги!E$4</f>
        <v>100</v>
      </c>
      <c r="AB3" s="6">
        <f>(1-VLOOKUP($W3,Послуги!$A$6:$K$11,Послуги!F$2+1,FALSE))*Послуги!F$4</f>
        <v>0</v>
      </c>
      <c r="AC3" s="6">
        <f>(1-VLOOKUP($W3,Послуги!$A$6:$K$11,Послуги!G$2+1,FALSE))*Послуги!G$4</f>
        <v>200</v>
      </c>
      <c r="AD3" s="6">
        <f>(1-VLOOKUP($W3,Послуги!$A$6:$K$11,Послуги!H$2+1,FALSE))*Послуги!H$4</f>
        <v>400</v>
      </c>
      <c r="AE3" s="6">
        <f>(1-VLOOKUP($W3,Послуги!$A$6:$K$11,Послуги!I$2+1,FALSE))*Послуги!I$4</f>
        <v>100</v>
      </c>
      <c r="AF3" s="6">
        <f>(1-VLOOKUP($W3,Послуги!$A$6:$K$11,Послуги!J$2+1,FALSE))*Послуги!J$4</f>
        <v>180</v>
      </c>
      <c r="AG3" s="6">
        <f>(1-VLOOKUP($W3,Послуги!$A$6:$K$11,Послуги!K$2+1,FALSE))*Послуги!K$4</f>
        <v>150</v>
      </c>
      <c r="AH3" s="17"/>
      <c r="AI3" s="17"/>
    </row>
    <row r="4" spans="1:35" x14ac:dyDescent="0.25">
      <c r="A4" s="22">
        <v>3</v>
      </c>
      <c r="B4" s="23" t="s">
        <v>51</v>
      </c>
      <c r="C4" s="23" t="s">
        <v>50</v>
      </c>
      <c r="D4" s="23" t="s">
        <v>49</v>
      </c>
      <c r="E4" s="5">
        <v>18277</v>
      </c>
      <c r="F4" s="22">
        <v>101</v>
      </c>
      <c r="G4" s="27">
        <v>42686</v>
      </c>
      <c r="H4" s="27">
        <v>42691</v>
      </c>
      <c r="I4" s="4">
        <v>1</v>
      </c>
      <c r="J4" s="4"/>
      <c r="K4" s="4"/>
      <c r="L4" s="65">
        <f t="shared" si="0"/>
        <v>100</v>
      </c>
      <c r="M4" s="26">
        <f t="shared" si="1"/>
        <v>5</v>
      </c>
      <c r="N4" s="65">
        <f t="shared" si="2"/>
        <v>500</v>
      </c>
      <c r="O4" s="4">
        <v>1</v>
      </c>
      <c r="P4" s="4">
        <v>1</v>
      </c>
      <c r="Q4" s="4">
        <v>1</v>
      </c>
      <c r="R4" s="4"/>
      <c r="S4" s="4"/>
      <c r="T4" s="4">
        <v>1</v>
      </c>
      <c r="U4" s="4"/>
      <c r="V4" s="65">
        <f t="shared" si="3"/>
        <v>500</v>
      </c>
      <c r="W4" s="6" t="str">
        <f>VLOOKUP(F4,Номери!$A$2:$B$34,2,FALSE)</f>
        <v>сімейний</v>
      </c>
      <c r="X4" s="6">
        <f>(1-VLOOKUP($W4,Послуги!$A$6:$K$11,Послуги!B$2+1,FALSE))*Послуги!B$4</f>
        <v>300</v>
      </c>
      <c r="Y4" s="6">
        <f>(1-VLOOKUP($W4,Послуги!$A$6:$K$11,Послуги!C$2+1,FALSE))*Послуги!C$4</f>
        <v>0</v>
      </c>
      <c r="Z4" s="6">
        <f>(1-VLOOKUP($W4,Послуги!$A$6:$K$11,Послуги!D$2+1,FALSE))*Послуги!D$4</f>
        <v>0</v>
      </c>
      <c r="AA4" s="6">
        <f>(1-VLOOKUP($W4,Послуги!$A$6:$K$11,Послуги!E$2+1,FALSE))*Послуги!E$4</f>
        <v>100</v>
      </c>
      <c r="AB4" s="6">
        <f>(1-VLOOKUP($W4,Послуги!$A$6:$K$11,Послуги!F$2+1,FALSE))*Послуги!F$4</f>
        <v>0</v>
      </c>
      <c r="AC4" s="6">
        <f>(1-VLOOKUP($W4,Послуги!$A$6:$K$11,Послуги!G$2+1,FALSE))*Послуги!G$4</f>
        <v>200</v>
      </c>
      <c r="AD4" s="6">
        <f>(1-VLOOKUP($W4,Послуги!$A$6:$K$11,Послуги!H$2+1,FALSE))*Послуги!H$4</f>
        <v>400</v>
      </c>
      <c r="AE4" s="6">
        <f>(1-VLOOKUP($W4,Послуги!$A$6:$K$11,Послуги!I$2+1,FALSE))*Послуги!I$4</f>
        <v>100</v>
      </c>
      <c r="AF4" s="6">
        <f>(1-VLOOKUP($W4,Послуги!$A$6:$K$11,Послуги!J$2+1,FALSE))*Послуги!J$4</f>
        <v>180</v>
      </c>
      <c r="AG4" s="6">
        <f>(1-VLOOKUP($W4,Послуги!$A$6:$K$11,Послуги!K$2+1,FALSE))*Послуги!K$4</f>
        <v>150</v>
      </c>
      <c r="AH4" s="17"/>
      <c r="AI4" s="17"/>
    </row>
    <row r="5" spans="1:35" x14ac:dyDescent="0.25">
      <c r="A5" s="22">
        <v>4</v>
      </c>
      <c r="B5" s="23" t="s">
        <v>48</v>
      </c>
      <c r="C5" s="23" t="s">
        <v>47</v>
      </c>
      <c r="D5" s="23" t="s">
        <v>46</v>
      </c>
      <c r="E5" s="5">
        <v>39125</v>
      </c>
      <c r="F5" s="22">
        <v>101</v>
      </c>
      <c r="G5" s="27">
        <v>42686</v>
      </c>
      <c r="H5" s="27">
        <v>42691</v>
      </c>
      <c r="I5" s="4">
        <v>1</v>
      </c>
      <c r="J5" s="4"/>
      <c r="K5" s="4"/>
      <c r="L5" s="65">
        <f t="shared" si="0"/>
        <v>100</v>
      </c>
      <c r="M5" s="26">
        <f t="shared" si="1"/>
        <v>5</v>
      </c>
      <c r="N5" s="65">
        <f t="shared" si="2"/>
        <v>500</v>
      </c>
      <c r="O5" s="4"/>
      <c r="P5" s="4">
        <v>2</v>
      </c>
      <c r="Q5" s="4">
        <v>3</v>
      </c>
      <c r="R5" s="4"/>
      <c r="S5" s="4">
        <v>1</v>
      </c>
      <c r="T5" s="4"/>
      <c r="U5" s="4">
        <v>1</v>
      </c>
      <c r="V5" s="65">
        <f t="shared" si="3"/>
        <v>400</v>
      </c>
      <c r="W5" s="6" t="str">
        <f>VLOOKUP(F5,Номери!$A$2:$B$34,2,FALSE)</f>
        <v>сімейний</v>
      </c>
      <c r="X5" s="6">
        <f>(1-VLOOKUP($W5,Послуги!$A$6:$K$11,Послуги!B$2+1,FALSE))*Послуги!B$4</f>
        <v>300</v>
      </c>
      <c r="Y5" s="6">
        <f>(1-VLOOKUP($W5,Послуги!$A$6:$K$11,Послуги!C$2+1,FALSE))*Послуги!C$4</f>
        <v>0</v>
      </c>
      <c r="Z5" s="6">
        <f>(1-VLOOKUP($W5,Послуги!$A$6:$K$11,Послуги!D$2+1,FALSE))*Послуги!D$4</f>
        <v>0</v>
      </c>
      <c r="AA5" s="6">
        <f>(1-VLOOKUP($W5,Послуги!$A$6:$K$11,Послуги!E$2+1,FALSE))*Послуги!E$4</f>
        <v>100</v>
      </c>
      <c r="AB5" s="6">
        <f>(1-VLOOKUP($W5,Послуги!$A$6:$K$11,Послуги!F$2+1,FALSE))*Послуги!F$4</f>
        <v>0</v>
      </c>
      <c r="AC5" s="6">
        <f>(1-VLOOKUP($W5,Послуги!$A$6:$K$11,Послуги!G$2+1,FALSE))*Послуги!G$4</f>
        <v>200</v>
      </c>
      <c r="AD5" s="6">
        <f>(1-VLOOKUP($W5,Послуги!$A$6:$K$11,Послуги!H$2+1,FALSE))*Послуги!H$4</f>
        <v>400</v>
      </c>
      <c r="AE5" s="6">
        <f>(1-VLOOKUP($W5,Послуги!$A$6:$K$11,Послуги!I$2+1,FALSE))*Послуги!I$4</f>
        <v>100</v>
      </c>
      <c r="AF5" s="6">
        <f>(1-VLOOKUP($W5,Послуги!$A$6:$K$11,Послуги!J$2+1,FALSE))*Послуги!J$4</f>
        <v>180</v>
      </c>
      <c r="AG5" s="6">
        <f>(1-VLOOKUP($W5,Послуги!$A$6:$K$11,Послуги!K$2+1,FALSE))*Послуги!K$4</f>
        <v>150</v>
      </c>
      <c r="AH5" s="17"/>
      <c r="AI5" s="17"/>
    </row>
    <row r="6" spans="1:35" x14ac:dyDescent="0.25">
      <c r="A6" s="22">
        <v>5</v>
      </c>
      <c r="B6" s="23" t="s">
        <v>33</v>
      </c>
      <c r="C6" s="23" t="s">
        <v>19</v>
      </c>
      <c r="D6" s="23" t="s">
        <v>32</v>
      </c>
      <c r="E6" s="5" t="s">
        <v>31</v>
      </c>
      <c r="F6" s="22">
        <v>103</v>
      </c>
      <c r="G6" s="27">
        <v>42686</v>
      </c>
      <c r="H6" s="27">
        <v>42697</v>
      </c>
      <c r="I6" s="4">
        <v>1</v>
      </c>
      <c r="J6" s="4"/>
      <c r="K6" s="4"/>
      <c r="L6" s="65">
        <f t="shared" si="0"/>
        <v>100</v>
      </c>
      <c r="M6" s="26">
        <f t="shared" si="1"/>
        <v>11</v>
      </c>
      <c r="N6" s="65">
        <f t="shared" si="2"/>
        <v>1100</v>
      </c>
      <c r="O6" s="4">
        <v>1</v>
      </c>
      <c r="P6" s="4">
        <v>3</v>
      </c>
      <c r="Q6" s="4">
        <v>2</v>
      </c>
      <c r="R6" s="4">
        <v>2</v>
      </c>
      <c r="S6" s="4">
        <v>1</v>
      </c>
      <c r="T6" s="4">
        <v>1</v>
      </c>
      <c r="U6" s="4"/>
      <c r="V6" s="65">
        <f t="shared" si="3"/>
        <v>2000</v>
      </c>
      <c r="W6" s="6" t="str">
        <f>VLOOKUP(F6,Номери!$A$2:$B$34,2,FALSE)</f>
        <v>стандарт</v>
      </c>
      <c r="X6" s="6">
        <f>(1-VLOOKUP($W6,Послуги!$A$6:$K$11,Послуги!B$2+1,FALSE))*Послуги!B$4</f>
        <v>300</v>
      </c>
      <c r="Y6" s="6">
        <f>(1-VLOOKUP($W6,Послуги!$A$6:$K$11,Послуги!C$2+1,FALSE))*Послуги!C$4</f>
        <v>400</v>
      </c>
      <c r="Z6" s="6">
        <f>(1-VLOOKUP($W6,Послуги!$A$6:$K$11,Послуги!D$2+1,FALSE))*Послуги!D$4</f>
        <v>0</v>
      </c>
      <c r="AA6" s="6">
        <f>(1-VLOOKUP($W6,Послуги!$A$6:$K$11,Послуги!E$2+1,FALSE))*Послуги!E$4</f>
        <v>100</v>
      </c>
      <c r="AB6" s="6">
        <f>(1-VLOOKUP($W6,Послуги!$A$6:$K$11,Послуги!F$2+1,FALSE))*Послуги!F$4</f>
        <v>100</v>
      </c>
      <c r="AC6" s="6">
        <f>(1-VLOOKUP($W6,Послуги!$A$6:$K$11,Послуги!G$2+1,FALSE))*Послуги!G$4</f>
        <v>200</v>
      </c>
      <c r="AD6" s="6">
        <f>(1-VLOOKUP($W6,Послуги!$A$6:$K$11,Послуги!H$2+1,FALSE))*Послуги!H$4</f>
        <v>400</v>
      </c>
      <c r="AE6" s="6">
        <f>(1-VLOOKUP($W6,Послуги!$A$6:$K$11,Послуги!I$2+1,FALSE))*Послуги!I$4</f>
        <v>100</v>
      </c>
      <c r="AF6" s="6">
        <f>(1-VLOOKUP($W6,Послуги!$A$6:$K$11,Послуги!J$2+1,FALSE))*Послуги!J$4</f>
        <v>180</v>
      </c>
      <c r="AG6" s="6">
        <f>(1-VLOOKUP($W6,Послуги!$A$6:$K$11,Послуги!K$2+1,FALSE))*Послуги!K$4</f>
        <v>150</v>
      </c>
      <c r="AH6" s="17"/>
      <c r="AI6" s="17"/>
    </row>
    <row r="7" spans="1:35" x14ac:dyDescent="0.25">
      <c r="A7" s="22">
        <v>6</v>
      </c>
      <c r="B7" s="23" t="s">
        <v>30</v>
      </c>
      <c r="C7" s="23" t="s">
        <v>29</v>
      </c>
      <c r="D7" s="23" t="s">
        <v>28</v>
      </c>
      <c r="E7" s="5">
        <v>12035</v>
      </c>
      <c r="F7" s="22">
        <v>105</v>
      </c>
      <c r="G7" s="27">
        <v>42653</v>
      </c>
      <c r="H7" s="27">
        <v>42717</v>
      </c>
      <c r="I7" s="4">
        <v>1</v>
      </c>
      <c r="J7" s="4"/>
      <c r="K7" s="4">
        <v>1</v>
      </c>
      <c r="L7" s="65">
        <f t="shared" si="0"/>
        <v>250</v>
      </c>
      <c r="M7" s="26">
        <f t="shared" si="1"/>
        <v>64</v>
      </c>
      <c r="N7" s="65">
        <f t="shared" si="2"/>
        <v>16000</v>
      </c>
      <c r="O7" s="4"/>
      <c r="P7" s="4"/>
      <c r="Q7" s="4">
        <v>2</v>
      </c>
      <c r="R7" s="4"/>
      <c r="S7" s="4"/>
      <c r="T7" s="4">
        <v>1</v>
      </c>
      <c r="U7" s="4"/>
      <c r="V7" s="65">
        <f t="shared" si="3"/>
        <v>200</v>
      </c>
      <c r="W7" s="6" t="str">
        <f>VLOOKUP(F7,Номери!$A$2:$B$34,2,FALSE)</f>
        <v>стандарт</v>
      </c>
      <c r="X7" s="6">
        <f>(1-VLOOKUP($W7,Послуги!$A$6:$K$11,Послуги!B$2+1,FALSE))*Послуги!B$4</f>
        <v>300</v>
      </c>
      <c r="Y7" s="6">
        <f>(1-VLOOKUP($W7,Послуги!$A$6:$K$11,Послуги!C$2+1,FALSE))*Послуги!C$4</f>
        <v>400</v>
      </c>
      <c r="Z7" s="6">
        <f>(1-VLOOKUP($W7,Послуги!$A$6:$K$11,Послуги!D$2+1,FALSE))*Послуги!D$4</f>
        <v>0</v>
      </c>
      <c r="AA7" s="6">
        <f>(1-VLOOKUP($W7,Послуги!$A$6:$K$11,Послуги!E$2+1,FALSE))*Послуги!E$4</f>
        <v>100</v>
      </c>
      <c r="AB7" s="6">
        <f>(1-VLOOKUP($W7,Послуги!$A$6:$K$11,Послуги!F$2+1,FALSE))*Послуги!F$4</f>
        <v>100</v>
      </c>
      <c r="AC7" s="6">
        <f>(1-VLOOKUP($W7,Послуги!$A$6:$K$11,Послуги!G$2+1,FALSE))*Послуги!G$4</f>
        <v>200</v>
      </c>
      <c r="AD7" s="6">
        <f>(1-VLOOKUP($W7,Послуги!$A$6:$K$11,Послуги!H$2+1,FALSE))*Послуги!H$4</f>
        <v>400</v>
      </c>
      <c r="AE7" s="6">
        <f>(1-VLOOKUP($W7,Послуги!$A$6:$K$11,Послуги!I$2+1,FALSE))*Послуги!I$4</f>
        <v>100</v>
      </c>
      <c r="AF7" s="6">
        <f>(1-VLOOKUP($W7,Послуги!$A$6:$K$11,Послуги!J$2+1,FALSE))*Послуги!J$4</f>
        <v>180</v>
      </c>
      <c r="AG7" s="6">
        <f>(1-VLOOKUP($W7,Послуги!$A$6:$K$11,Послуги!K$2+1,FALSE))*Послуги!K$4</f>
        <v>150</v>
      </c>
      <c r="AH7" s="17"/>
      <c r="AI7" s="17"/>
    </row>
    <row r="8" spans="1:35" x14ac:dyDescent="0.25">
      <c r="A8" s="22">
        <v>7</v>
      </c>
      <c r="B8" s="23" t="s">
        <v>37</v>
      </c>
      <c r="C8" s="23" t="s">
        <v>45</v>
      </c>
      <c r="D8" s="23" t="s">
        <v>44</v>
      </c>
      <c r="E8" s="5" t="s">
        <v>43</v>
      </c>
      <c r="F8" s="22">
        <v>106</v>
      </c>
      <c r="G8" s="27">
        <v>42713</v>
      </c>
      <c r="H8" s="27">
        <v>42719</v>
      </c>
      <c r="I8" s="4">
        <v>1</v>
      </c>
      <c r="J8" s="4">
        <v>1</v>
      </c>
      <c r="K8" s="4">
        <v>1</v>
      </c>
      <c r="L8" s="65">
        <f t="shared" si="0"/>
        <v>0</v>
      </c>
      <c r="M8" s="26">
        <f t="shared" si="1"/>
        <v>6</v>
      </c>
      <c r="N8" s="65">
        <f t="shared" si="2"/>
        <v>0</v>
      </c>
      <c r="O8" s="4">
        <v>1</v>
      </c>
      <c r="P8" s="4"/>
      <c r="Q8" s="4">
        <v>4</v>
      </c>
      <c r="R8" s="4"/>
      <c r="S8" s="4">
        <v>2</v>
      </c>
      <c r="T8" s="4"/>
      <c r="U8" s="4">
        <v>2</v>
      </c>
      <c r="V8" s="65">
        <f t="shared" si="3"/>
        <v>0</v>
      </c>
      <c r="W8" s="6" t="str">
        <f>VLOOKUP(F8,Номери!$A$2:$B$34,2,FALSE)</f>
        <v>люкс</v>
      </c>
      <c r="X8" s="6">
        <f>(1-VLOOKUP($W8,Послуги!$A$6:$K$11,Послуги!B$2+1,FALSE))*Послуги!B$4</f>
        <v>0</v>
      </c>
      <c r="Y8" s="6">
        <f>(1-VLOOKUP($W8,Послуги!$A$6:$K$11,Послуги!C$2+1,FALSE))*Послуги!C$4</f>
        <v>0</v>
      </c>
      <c r="Z8" s="6">
        <f>(1-VLOOKUP($W8,Послуги!$A$6:$K$11,Послуги!D$2+1,FALSE))*Послуги!D$4</f>
        <v>0</v>
      </c>
      <c r="AA8" s="6">
        <f>(1-VLOOKUP($W8,Послуги!$A$6:$K$11,Послуги!E$2+1,FALSE))*Послуги!E$4</f>
        <v>0</v>
      </c>
      <c r="AB8" s="6">
        <f>(1-VLOOKUP($W8,Послуги!$A$6:$K$11,Послуги!F$2+1,FALSE))*Послуги!F$4</f>
        <v>0</v>
      </c>
      <c r="AC8" s="6">
        <f>(1-VLOOKUP($W8,Послуги!$A$6:$K$11,Послуги!G$2+1,FALSE))*Послуги!G$4</f>
        <v>0</v>
      </c>
      <c r="AD8" s="6">
        <f>(1-VLOOKUP($W8,Послуги!$A$6:$K$11,Послуги!H$2+1,FALSE))*Послуги!H$4</f>
        <v>0</v>
      </c>
      <c r="AE8" s="6">
        <f>(1-VLOOKUP($W8,Послуги!$A$6:$K$11,Послуги!I$2+1,FALSE))*Послуги!I$4</f>
        <v>0</v>
      </c>
      <c r="AF8" s="6">
        <f>(1-VLOOKUP($W8,Послуги!$A$6:$K$11,Послуги!J$2+1,FALSE))*Послуги!J$4</f>
        <v>0</v>
      </c>
      <c r="AG8" s="6">
        <f>(1-VLOOKUP($W8,Послуги!$A$6:$K$11,Послуги!K$2+1,FALSE))*Послуги!K$4</f>
        <v>0</v>
      </c>
      <c r="AH8" s="17"/>
      <c r="AI8" s="17"/>
    </row>
    <row r="9" spans="1:35" x14ac:dyDescent="0.25">
      <c r="A9" s="22">
        <v>8</v>
      </c>
      <c r="B9" s="23" t="s">
        <v>39</v>
      </c>
      <c r="C9" s="23" t="s">
        <v>42</v>
      </c>
      <c r="D9" s="23" t="s">
        <v>41</v>
      </c>
      <c r="E9" s="5" t="s">
        <v>40</v>
      </c>
      <c r="F9" s="22">
        <v>106</v>
      </c>
      <c r="G9" s="27">
        <v>42713</v>
      </c>
      <c r="H9" s="27">
        <v>42719</v>
      </c>
      <c r="I9" s="4">
        <v>1</v>
      </c>
      <c r="J9" s="4">
        <v>1</v>
      </c>
      <c r="K9" s="4">
        <v>1</v>
      </c>
      <c r="L9" s="65">
        <f t="shared" si="0"/>
        <v>0</v>
      </c>
      <c r="M9" s="26">
        <f t="shared" si="1"/>
        <v>6</v>
      </c>
      <c r="N9" s="65">
        <f t="shared" si="2"/>
        <v>0</v>
      </c>
      <c r="O9" s="4">
        <v>2</v>
      </c>
      <c r="P9" s="4"/>
      <c r="Q9" s="4">
        <v>5</v>
      </c>
      <c r="R9" s="4"/>
      <c r="S9" s="4">
        <v>1</v>
      </c>
      <c r="T9" s="4">
        <v>1</v>
      </c>
      <c r="U9" s="4">
        <v>3</v>
      </c>
      <c r="V9" s="65">
        <f t="shared" si="3"/>
        <v>0</v>
      </c>
      <c r="W9" s="6" t="str">
        <f>VLOOKUP(F9,Номери!$A$2:$B$34,2,FALSE)</f>
        <v>люкс</v>
      </c>
      <c r="X9" s="6">
        <f>(1-VLOOKUP($W9,Послуги!$A$6:$K$11,Послуги!B$2+1,FALSE))*Послуги!B$4</f>
        <v>0</v>
      </c>
      <c r="Y9" s="6">
        <f>(1-VLOOKUP($W9,Послуги!$A$6:$K$11,Послуги!C$2+1,FALSE))*Послуги!C$4</f>
        <v>0</v>
      </c>
      <c r="Z9" s="6">
        <f>(1-VLOOKUP($W9,Послуги!$A$6:$K$11,Послуги!D$2+1,FALSE))*Послуги!D$4</f>
        <v>0</v>
      </c>
      <c r="AA9" s="6">
        <f>(1-VLOOKUP($W9,Послуги!$A$6:$K$11,Послуги!E$2+1,FALSE))*Послуги!E$4</f>
        <v>0</v>
      </c>
      <c r="AB9" s="6">
        <f>(1-VLOOKUP($W9,Послуги!$A$6:$K$11,Послуги!F$2+1,FALSE))*Послуги!F$4</f>
        <v>0</v>
      </c>
      <c r="AC9" s="6">
        <f>(1-VLOOKUP($W9,Послуги!$A$6:$K$11,Послуги!G$2+1,FALSE))*Послуги!G$4</f>
        <v>0</v>
      </c>
      <c r="AD9" s="6">
        <f>(1-VLOOKUP($W9,Послуги!$A$6:$K$11,Послуги!H$2+1,FALSE))*Послуги!H$4</f>
        <v>0</v>
      </c>
      <c r="AE9" s="6">
        <f>(1-VLOOKUP($W9,Послуги!$A$6:$K$11,Послуги!I$2+1,FALSE))*Послуги!I$4</f>
        <v>0</v>
      </c>
      <c r="AF9" s="6">
        <f>(1-VLOOKUP($W9,Послуги!$A$6:$K$11,Послуги!J$2+1,FALSE))*Послуги!J$4</f>
        <v>0</v>
      </c>
      <c r="AG9" s="6">
        <f>(1-VLOOKUP($W9,Послуги!$A$6:$K$11,Послуги!K$2+1,FALSE))*Послуги!K$4</f>
        <v>0</v>
      </c>
      <c r="AH9" s="17"/>
      <c r="AI9" s="17"/>
    </row>
    <row r="10" spans="1:35" x14ac:dyDescent="0.25">
      <c r="A10" s="22">
        <v>9</v>
      </c>
      <c r="B10" s="23" t="s">
        <v>39</v>
      </c>
      <c r="C10" s="23" t="s">
        <v>19</v>
      </c>
      <c r="D10" s="23" t="s">
        <v>32</v>
      </c>
      <c r="E10" s="5" t="s">
        <v>38</v>
      </c>
      <c r="F10" s="22">
        <v>106</v>
      </c>
      <c r="G10" s="27">
        <v>42713</v>
      </c>
      <c r="H10" s="27">
        <v>42719</v>
      </c>
      <c r="I10" s="4">
        <v>1</v>
      </c>
      <c r="J10" s="4">
        <v>1</v>
      </c>
      <c r="K10" s="4">
        <v>1</v>
      </c>
      <c r="L10" s="65">
        <f t="shared" si="0"/>
        <v>0</v>
      </c>
      <c r="M10" s="26">
        <f t="shared" si="1"/>
        <v>6</v>
      </c>
      <c r="N10" s="65">
        <f t="shared" si="2"/>
        <v>0</v>
      </c>
      <c r="O10" s="4">
        <v>4</v>
      </c>
      <c r="P10" s="4">
        <v>6</v>
      </c>
      <c r="Q10" s="4">
        <v>1</v>
      </c>
      <c r="R10" s="4">
        <v>2</v>
      </c>
      <c r="S10" s="4">
        <v>3</v>
      </c>
      <c r="T10" s="4">
        <v>4</v>
      </c>
      <c r="U10" s="4">
        <v>4</v>
      </c>
      <c r="V10" s="65">
        <f t="shared" si="3"/>
        <v>0</v>
      </c>
      <c r="W10" s="6" t="str">
        <f>VLOOKUP(F10,Номери!$A$2:$B$34,2,FALSE)</f>
        <v>люкс</v>
      </c>
      <c r="X10" s="6">
        <f>(1-VLOOKUP($W10,Послуги!$A$6:$K$11,Послуги!B$2+1,FALSE))*Послуги!B$4</f>
        <v>0</v>
      </c>
      <c r="Y10" s="6">
        <f>(1-VLOOKUP($W10,Послуги!$A$6:$K$11,Послуги!C$2+1,FALSE))*Послуги!C$4</f>
        <v>0</v>
      </c>
      <c r="Z10" s="6">
        <f>(1-VLOOKUP($W10,Послуги!$A$6:$K$11,Послуги!D$2+1,FALSE))*Послуги!D$4</f>
        <v>0</v>
      </c>
      <c r="AA10" s="6">
        <f>(1-VLOOKUP($W10,Послуги!$A$6:$K$11,Послуги!E$2+1,FALSE))*Послуги!E$4</f>
        <v>0</v>
      </c>
      <c r="AB10" s="6">
        <f>(1-VLOOKUP($W10,Послуги!$A$6:$K$11,Послуги!F$2+1,FALSE))*Послуги!F$4</f>
        <v>0</v>
      </c>
      <c r="AC10" s="6">
        <f>(1-VLOOKUP($W10,Послуги!$A$6:$K$11,Послуги!G$2+1,FALSE))*Послуги!G$4</f>
        <v>0</v>
      </c>
      <c r="AD10" s="6">
        <f>(1-VLOOKUP($W10,Послуги!$A$6:$K$11,Послуги!H$2+1,FALSE))*Послуги!H$4</f>
        <v>0</v>
      </c>
      <c r="AE10" s="6">
        <f>(1-VLOOKUP($W10,Послуги!$A$6:$K$11,Послуги!I$2+1,FALSE))*Послуги!I$4</f>
        <v>0</v>
      </c>
      <c r="AF10" s="6">
        <f>(1-VLOOKUP($W10,Послуги!$A$6:$K$11,Послуги!J$2+1,FALSE))*Послуги!J$4</f>
        <v>0</v>
      </c>
      <c r="AG10" s="6">
        <f>(1-VLOOKUP($W10,Послуги!$A$6:$K$11,Послуги!K$2+1,FALSE))*Послуги!K$4</f>
        <v>0</v>
      </c>
      <c r="AH10" s="17"/>
      <c r="AI10" s="17"/>
    </row>
    <row r="11" spans="1:35" x14ac:dyDescent="0.25">
      <c r="A11" s="22">
        <v>10</v>
      </c>
      <c r="B11" s="23" t="s">
        <v>37</v>
      </c>
      <c r="C11" s="23" t="s">
        <v>36</v>
      </c>
      <c r="D11" s="23" t="s">
        <v>35</v>
      </c>
      <c r="E11" s="5" t="s">
        <v>34</v>
      </c>
      <c r="F11" s="22">
        <v>106</v>
      </c>
      <c r="G11" s="27">
        <v>42713</v>
      </c>
      <c r="H11" s="27">
        <v>42719</v>
      </c>
      <c r="I11" s="4">
        <v>1</v>
      </c>
      <c r="J11" s="4">
        <v>1</v>
      </c>
      <c r="K11" s="4">
        <v>1</v>
      </c>
      <c r="L11" s="65">
        <f t="shared" si="0"/>
        <v>0</v>
      </c>
      <c r="M11" s="26">
        <f t="shared" si="1"/>
        <v>6</v>
      </c>
      <c r="N11" s="65">
        <f t="shared" si="2"/>
        <v>0</v>
      </c>
      <c r="O11" s="4">
        <v>2</v>
      </c>
      <c r="P11" s="4">
        <v>2</v>
      </c>
      <c r="Q11" s="4">
        <v>2</v>
      </c>
      <c r="R11" s="4">
        <v>1</v>
      </c>
      <c r="S11" s="4">
        <v>1</v>
      </c>
      <c r="T11" s="4">
        <v>1</v>
      </c>
      <c r="U11" s="4">
        <v>1</v>
      </c>
      <c r="V11" s="65">
        <f t="shared" si="3"/>
        <v>0</v>
      </c>
      <c r="W11" s="6" t="str">
        <f>VLOOKUP(F11,Номери!$A$2:$B$34,2,FALSE)</f>
        <v>люкс</v>
      </c>
      <c r="X11" s="6">
        <f>(1-VLOOKUP($W11,Послуги!$A$6:$K$11,Послуги!B$2+1,FALSE))*Послуги!B$4</f>
        <v>0</v>
      </c>
      <c r="Y11" s="6">
        <f>(1-VLOOKUP($W11,Послуги!$A$6:$K$11,Послуги!C$2+1,FALSE))*Послуги!C$4</f>
        <v>0</v>
      </c>
      <c r="Z11" s="6">
        <f>(1-VLOOKUP($W11,Послуги!$A$6:$K$11,Послуги!D$2+1,FALSE))*Послуги!D$4</f>
        <v>0</v>
      </c>
      <c r="AA11" s="6">
        <f>(1-VLOOKUP($W11,Послуги!$A$6:$K$11,Послуги!E$2+1,FALSE))*Послуги!E$4</f>
        <v>0</v>
      </c>
      <c r="AB11" s="6">
        <f>(1-VLOOKUP($W11,Послуги!$A$6:$K$11,Послуги!F$2+1,FALSE))*Послуги!F$4</f>
        <v>0</v>
      </c>
      <c r="AC11" s="6">
        <f>(1-VLOOKUP($W11,Послуги!$A$6:$K$11,Послуги!G$2+1,FALSE))*Послуги!G$4</f>
        <v>0</v>
      </c>
      <c r="AD11" s="6">
        <f>(1-VLOOKUP($W11,Послуги!$A$6:$K$11,Послуги!H$2+1,FALSE))*Послуги!H$4</f>
        <v>0</v>
      </c>
      <c r="AE11" s="6">
        <f>(1-VLOOKUP($W11,Послуги!$A$6:$K$11,Послуги!I$2+1,FALSE))*Послуги!I$4</f>
        <v>0</v>
      </c>
      <c r="AF11" s="6">
        <f>(1-VLOOKUP($W11,Послуги!$A$6:$K$11,Послуги!J$2+1,FALSE))*Послуги!J$4</f>
        <v>0</v>
      </c>
      <c r="AG11" s="6">
        <f>(1-VLOOKUP($W11,Послуги!$A$6:$K$11,Послуги!K$2+1,FALSE))*Послуги!K$4</f>
        <v>0</v>
      </c>
      <c r="AH11" s="17"/>
      <c r="AI11" s="17"/>
    </row>
    <row r="12" spans="1:35" x14ac:dyDescent="0.25">
      <c r="A12" s="22">
        <v>11</v>
      </c>
      <c r="B12" s="23" t="s">
        <v>27</v>
      </c>
      <c r="C12" s="23" t="s">
        <v>23</v>
      </c>
      <c r="D12" s="23" t="s">
        <v>26</v>
      </c>
      <c r="E12" s="5" t="s">
        <v>25</v>
      </c>
      <c r="F12" s="22">
        <v>107</v>
      </c>
      <c r="G12" s="27">
        <v>42686</v>
      </c>
      <c r="H12" s="27">
        <v>42699</v>
      </c>
      <c r="I12" s="4">
        <v>1</v>
      </c>
      <c r="J12" s="4"/>
      <c r="K12" s="4"/>
      <c r="L12" s="65">
        <f t="shared" si="0"/>
        <v>100</v>
      </c>
      <c r="M12" s="26">
        <f t="shared" si="1"/>
        <v>13</v>
      </c>
      <c r="N12" s="65">
        <f t="shared" si="2"/>
        <v>1300</v>
      </c>
      <c r="O12" s="4"/>
      <c r="P12" s="4">
        <v>1</v>
      </c>
      <c r="Q12" s="4"/>
      <c r="R12" s="4"/>
      <c r="S12" s="4"/>
      <c r="T12" s="4"/>
      <c r="U12" s="4">
        <v>1</v>
      </c>
      <c r="V12" s="65">
        <f t="shared" si="3"/>
        <v>800</v>
      </c>
      <c r="W12" s="6" t="str">
        <f>VLOOKUP(F12,Номери!$A$2:$B$34,2,FALSE)</f>
        <v>стандарт</v>
      </c>
      <c r="X12" s="6">
        <f>(1-VLOOKUP($W12,Послуги!$A$6:$K$11,Послуги!B$2+1,FALSE))*Послуги!B$4</f>
        <v>300</v>
      </c>
      <c r="Y12" s="6">
        <f>(1-VLOOKUP($W12,Послуги!$A$6:$K$11,Послуги!C$2+1,FALSE))*Послуги!C$4</f>
        <v>400</v>
      </c>
      <c r="Z12" s="6">
        <f>(1-VLOOKUP($W12,Послуги!$A$6:$K$11,Послуги!D$2+1,FALSE))*Послуги!D$4</f>
        <v>0</v>
      </c>
      <c r="AA12" s="6">
        <f>(1-VLOOKUP($W12,Послуги!$A$6:$K$11,Послуги!E$2+1,FALSE))*Послуги!E$4</f>
        <v>100</v>
      </c>
      <c r="AB12" s="6">
        <f>(1-VLOOKUP($W12,Послуги!$A$6:$K$11,Послуги!F$2+1,FALSE))*Послуги!F$4</f>
        <v>100</v>
      </c>
      <c r="AC12" s="6">
        <f>(1-VLOOKUP($W12,Послуги!$A$6:$K$11,Послуги!G$2+1,FALSE))*Послуги!G$4</f>
        <v>200</v>
      </c>
      <c r="AD12" s="6">
        <f>(1-VLOOKUP($W12,Послуги!$A$6:$K$11,Послуги!H$2+1,FALSE))*Послуги!H$4</f>
        <v>400</v>
      </c>
      <c r="AE12" s="6">
        <f>(1-VLOOKUP($W12,Послуги!$A$6:$K$11,Послуги!I$2+1,FALSE))*Послуги!I$4</f>
        <v>100</v>
      </c>
      <c r="AF12" s="6">
        <f>(1-VLOOKUP($W12,Послуги!$A$6:$K$11,Послуги!J$2+1,FALSE))*Послуги!J$4</f>
        <v>180</v>
      </c>
      <c r="AG12" s="6">
        <f>(1-VLOOKUP($W12,Послуги!$A$6:$K$11,Послуги!K$2+1,FALSE))*Послуги!K$4</f>
        <v>150</v>
      </c>
      <c r="AH12" s="17"/>
      <c r="AI12" s="17"/>
    </row>
    <row r="13" spans="1:35" x14ac:dyDescent="0.25">
      <c r="A13" s="22">
        <v>12</v>
      </c>
      <c r="B13" s="23" t="s">
        <v>24</v>
      </c>
      <c r="C13" s="23" t="s">
        <v>84</v>
      </c>
      <c r="D13" s="23" t="s">
        <v>22</v>
      </c>
      <c r="E13" s="5" t="s">
        <v>21</v>
      </c>
      <c r="F13" s="22">
        <v>111</v>
      </c>
      <c r="G13" s="27">
        <v>42714</v>
      </c>
      <c r="H13" s="27">
        <v>42718</v>
      </c>
      <c r="I13" s="4">
        <v>1</v>
      </c>
      <c r="J13" s="4"/>
      <c r="K13" s="4"/>
      <c r="L13" s="65">
        <f t="shared" si="0"/>
        <v>100</v>
      </c>
      <c r="M13" s="26">
        <f t="shared" si="1"/>
        <v>4</v>
      </c>
      <c r="N13" s="65">
        <f t="shared" si="2"/>
        <v>400</v>
      </c>
      <c r="O13" s="4"/>
      <c r="P13" s="4"/>
      <c r="Q13" s="4"/>
      <c r="R13" s="4">
        <v>3</v>
      </c>
      <c r="S13" s="4"/>
      <c r="T13" s="4">
        <v>3</v>
      </c>
      <c r="U13" s="4"/>
      <c r="V13" s="65">
        <f t="shared" si="3"/>
        <v>900</v>
      </c>
      <c r="W13" s="6" t="str">
        <f>VLOOKUP(F13,Номери!$A$2:$B$34,2,FALSE)</f>
        <v>сімейний</v>
      </c>
      <c r="X13" s="6">
        <f>(1-VLOOKUP($W13,Послуги!$A$6:$K$11,Послуги!B$2+1,FALSE))*Послуги!B$4</f>
        <v>300</v>
      </c>
      <c r="Y13" s="6">
        <f>(1-VLOOKUP($W13,Послуги!$A$6:$K$11,Послуги!C$2+1,FALSE))*Послуги!C$4</f>
        <v>0</v>
      </c>
      <c r="Z13" s="6">
        <f>(1-VLOOKUP($W13,Послуги!$A$6:$K$11,Послуги!D$2+1,FALSE))*Послуги!D$4</f>
        <v>0</v>
      </c>
      <c r="AA13" s="6">
        <f>(1-VLOOKUP($W13,Послуги!$A$6:$K$11,Послуги!E$2+1,FALSE))*Послуги!E$4</f>
        <v>100</v>
      </c>
      <c r="AB13" s="6">
        <f>(1-VLOOKUP($W13,Послуги!$A$6:$K$11,Послуги!F$2+1,FALSE))*Послуги!F$4</f>
        <v>0</v>
      </c>
      <c r="AC13" s="6">
        <f>(1-VLOOKUP($W13,Послуги!$A$6:$K$11,Послуги!G$2+1,FALSE))*Послуги!G$4</f>
        <v>200</v>
      </c>
      <c r="AD13" s="6">
        <f>(1-VLOOKUP($W13,Послуги!$A$6:$K$11,Послуги!H$2+1,FALSE))*Послуги!H$4</f>
        <v>400</v>
      </c>
      <c r="AE13" s="6">
        <f>(1-VLOOKUP($W13,Послуги!$A$6:$K$11,Послуги!I$2+1,FALSE))*Послуги!I$4</f>
        <v>100</v>
      </c>
      <c r="AF13" s="6">
        <f>(1-VLOOKUP($W13,Послуги!$A$6:$K$11,Послуги!J$2+1,FALSE))*Послуги!J$4</f>
        <v>180</v>
      </c>
      <c r="AG13" s="6">
        <f>(1-VLOOKUP($W13,Послуги!$A$6:$K$11,Послуги!K$2+1,FALSE))*Послуги!K$4</f>
        <v>150</v>
      </c>
      <c r="AH13" s="17"/>
      <c r="AI13" s="17"/>
    </row>
    <row r="14" spans="1:35" x14ac:dyDescent="0.25">
      <c r="A14" s="22">
        <v>13</v>
      </c>
      <c r="B14" s="23" t="s">
        <v>20</v>
      </c>
      <c r="C14" s="23" t="s">
        <v>19</v>
      </c>
      <c r="D14" s="23" t="s">
        <v>18</v>
      </c>
      <c r="E14" s="5" t="s">
        <v>17</v>
      </c>
      <c r="F14" s="22">
        <v>202</v>
      </c>
      <c r="G14" s="27">
        <v>42686</v>
      </c>
      <c r="H14" s="27">
        <v>42698</v>
      </c>
      <c r="I14" s="4">
        <v>1</v>
      </c>
      <c r="J14" s="4"/>
      <c r="K14" s="4">
        <v>1</v>
      </c>
      <c r="L14" s="65">
        <f t="shared" si="0"/>
        <v>150</v>
      </c>
      <c r="M14" s="26">
        <f t="shared" si="1"/>
        <v>12</v>
      </c>
      <c r="N14" s="65">
        <f t="shared" si="2"/>
        <v>1800</v>
      </c>
      <c r="O14" s="4">
        <v>1</v>
      </c>
      <c r="P14" s="4"/>
      <c r="Q14" s="4">
        <v>3</v>
      </c>
      <c r="R14" s="4"/>
      <c r="S14" s="4">
        <v>2</v>
      </c>
      <c r="T14" s="4"/>
      <c r="U14" s="4">
        <v>2</v>
      </c>
      <c r="V14" s="65">
        <f t="shared" si="3"/>
        <v>1300</v>
      </c>
      <c r="W14" s="6" t="str">
        <f>VLOOKUP(F14,Номери!$A$2:$B$34,2,FALSE)</f>
        <v>стандарт покращений</v>
      </c>
      <c r="X14" s="6">
        <f>(1-VLOOKUP($W14,Послуги!$A$6:$K$11,Послуги!B$2+1,FALSE))*Послуги!B$4</f>
        <v>300</v>
      </c>
      <c r="Y14" s="6">
        <f>(1-VLOOKUP($W14,Послуги!$A$6:$K$11,Послуги!C$2+1,FALSE))*Послуги!C$4</f>
        <v>0</v>
      </c>
      <c r="Z14" s="6">
        <f>(1-VLOOKUP($W14,Послуги!$A$6:$K$11,Послуги!D$2+1,FALSE))*Послуги!D$4</f>
        <v>0</v>
      </c>
      <c r="AA14" s="6">
        <f>(1-VLOOKUP($W14,Послуги!$A$6:$K$11,Послуги!E$2+1,FALSE))*Послуги!E$4</f>
        <v>100</v>
      </c>
      <c r="AB14" s="6">
        <f>(1-VLOOKUP($W14,Послуги!$A$6:$K$11,Послуги!F$2+1,FALSE))*Послуги!F$4</f>
        <v>100</v>
      </c>
      <c r="AC14" s="6">
        <f>(1-VLOOKUP($W14,Послуги!$A$6:$K$11,Послуги!G$2+1,FALSE))*Послуги!G$4</f>
        <v>200</v>
      </c>
      <c r="AD14" s="6">
        <f>(1-VLOOKUP($W14,Послуги!$A$6:$K$11,Послуги!H$2+1,FALSE))*Послуги!H$4</f>
        <v>400</v>
      </c>
      <c r="AE14" s="6">
        <f>(1-VLOOKUP($W14,Послуги!$A$6:$K$11,Послуги!I$2+1,FALSE))*Послуги!I$4</f>
        <v>0</v>
      </c>
      <c r="AF14" s="6">
        <f>(1-VLOOKUP($W14,Послуги!$A$6:$K$11,Послуги!J$2+1,FALSE))*Послуги!J$4</f>
        <v>180</v>
      </c>
      <c r="AG14" s="6">
        <f>(1-VLOOKUP($W14,Послуги!$A$6:$K$11,Послуги!K$2+1,FALSE))*Послуги!K$4</f>
        <v>150</v>
      </c>
      <c r="AH14" s="17"/>
      <c r="AI14" s="17"/>
    </row>
    <row r="15" spans="1:35" x14ac:dyDescent="0.25">
      <c r="A15" s="4">
        <v>14</v>
      </c>
      <c r="B15" s="4" t="s">
        <v>20</v>
      </c>
      <c r="C15" s="4" t="s">
        <v>85</v>
      </c>
      <c r="D15" s="4" t="s">
        <v>35</v>
      </c>
      <c r="E15" s="10">
        <v>40911</v>
      </c>
      <c r="F15" s="4">
        <v>202</v>
      </c>
      <c r="G15" s="27">
        <v>42686</v>
      </c>
      <c r="H15" s="27">
        <v>42698</v>
      </c>
      <c r="I15" s="4">
        <v>1</v>
      </c>
      <c r="J15" s="4"/>
      <c r="K15" s="4">
        <v>1</v>
      </c>
      <c r="L15" s="65">
        <f t="shared" si="0"/>
        <v>150</v>
      </c>
      <c r="M15" s="26">
        <f t="shared" si="1"/>
        <v>12</v>
      </c>
      <c r="N15" s="65">
        <f t="shared" si="2"/>
        <v>1800</v>
      </c>
      <c r="O15" s="4">
        <v>1</v>
      </c>
      <c r="P15" s="4"/>
      <c r="Q15" s="4"/>
      <c r="R15" s="4"/>
      <c r="S15" s="4"/>
      <c r="T15" s="4">
        <v>1</v>
      </c>
      <c r="U15" s="4">
        <v>1</v>
      </c>
      <c r="V15" s="65">
        <f t="shared" si="3"/>
        <v>900</v>
      </c>
      <c r="W15" s="6" t="str">
        <f>VLOOKUP(F15,Номери!$A$2:$B$34,2,FALSE)</f>
        <v>стандарт покращений</v>
      </c>
      <c r="X15" s="6">
        <f>(1-VLOOKUP($W15,Послуги!$A$6:$K$11,Послуги!B$2+1,FALSE))*Послуги!B$4</f>
        <v>300</v>
      </c>
      <c r="Y15" s="6">
        <f>(1-VLOOKUP($W15,Послуги!$A$6:$K$11,Послуги!C$2+1,FALSE))*Послуги!C$4</f>
        <v>0</v>
      </c>
      <c r="Z15" s="6">
        <f>(1-VLOOKUP($W15,Послуги!$A$6:$K$11,Послуги!D$2+1,FALSE))*Послуги!D$4</f>
        <v>0</v>
      </c>
      <c r="AA15" s="6">
        <f>(1-VLOOKUP($W15,Послуги!$A$6:$K$11,Послуги!E$2+1,FALSE))*Послуги!E$4</f>
        <v>100</v>
      </c>
      <c r="AB15" s="6">
        <f>(1-VLOOKUP($W15,Послуги!$A$6:$K$11,Послуги!F$2+1,FALSE))*Послуги!F$4</f>
        <v>100</v>
      </c>
      <c r="AC15" s="6">
        <f>(1-VLOOKUP($W15,Послуги!$A$6:$K$11,Послуги!G$2+1,FALSE))*Послуги!G$4</f>
        <v>200</v>
      </c>
      <c r="AD15" s="6">
        <f>(1-VLOOKUP($W15,Послуги!$A$6:$K$11,Послуги!H$2+1,FALSE))*Послуги!H$4</f>
        <v>400</v>
      </c>
      <c r="AE15" s="6">
        <f>(1-VLOOKUP($W15,Послуги!$A$6:$K$11,Послуги!I$2+1,FALSE))*Послуги!I$4</f>
        <v>0</v>
      </c>
      <c r="AF15" s="6">
        <f>(1-VLOOKUP($W15,Послуги!$A$6:$K$11,Послуги!J$2+1,FALSE))*Послуги!J$4</f>
        <v>180</v>
      </c>
      <c r="AG15" s="6">
        <f>(1-VLOOKUP($W15,Послуги!$A$6:$K$11,Послуги!K$2+1,FALSE))*Послуги!K$4</f>
        <v>150</v>
      </c>
      <c r="AH15" s="17"/>
      <c r="AI15" s="17"/>
    </row>
    <row r="16" spans="1:35" x14ac:dyDescent="0.25">
      <c r="A16" s="4">
        <v>15</v>
      </c>
      <c r="B16" s="4" t="s">
        <v>86</v>
      </c>
      <c r="C16" s="4" t="s">
        <v>87</v>
      </c>
      <c r="D16" s="4" t="s">
        <v>44</v>
      </c>
      <c r="E16" s="10">
        <v>33211</v>
      </c>
      <c r="F16" s="4">
        <v>202</v>
      </c>
      <c r="G16" s="27">
        <v>42686</v>
      </c>
      <c r="H16" s="27">
        <v>42698</v>
      </c>
      <c r="I16" s="4">
        <v>1</v>
      </c>
      <c r="J16" s="4"/>
      <c r="K16" s="4">
        <v>1</v>
      </c>
      <c r="L16" s="65">
        <f t="shared" si="0"/>
        <v>150</v>
      </c>
      <c r="M16" s="26">
        <f t="shared" si="1"/>
        <v>12</v>
      </c>
      <c r="N16" s="65">
        <f t="shared" si="2"/>
        <v>1800</v>
      </c>
      <c r="O16" s="4"/>
      <c r="P16" s="4"/>
      <c r="Q16" s="4"/>
      <c r="R16" s="4">
        <v>1</v>
      </c>
      <c r="S16" s="4"/>
      <c r="T16" s="4">
        <v>1</v>
      </c>
      <c r="U16" s="4"/>
      <c r="V16" s="65">
        <f t="shared" si="3"/>
        <v>300</v>
      </c>
      <c r="W16" s="6" t="str">
        <f>VLOOKUP(F16,Номери!$A$2:$B$34,2,FALSE)</f>
        <v>стандарт покращений</v>
      </c>
      <c r="X16" s="6">
        <f>(1-VLOOKUP($W16,Послуги!$A$6:$K$11,Послуги!B$2+1,FALSE))*Послуги!B$4</f>
        <v>300</v>
      </c>
      <c r="Y16" s="6">
        <f>(1-VLOOKUP($W16,Послуги!$A$6:$K$11,Послуги!C$2+1,FALSE))*Послуги!C$4</f>
        <v>0</v>
      </c>
      <c r="Z16" s="6">
        <f>(1-VLOOKUP($W16,Послуги!$A$6:$K$11,Послуги!D$2+1,FALSE))*Послуги!D$4</f>
        <v>0</v>
      </c>
      <c r="AA16" s="6">
        <f>(1-VLOOKUP($W16,Послуги!$A$6:$K$11,Послуги!E$2+1,FALSE))*Послуги!E$4</f>
        <v>100</v>
      </c>
      <c r="AB16" s="6">
        <f>(1-VLOOKUP($W16,Послуги!$A$6:$K$11,Послуги!F$2+1,FALSE))*Послуги!F$4</f>
        <v>100</v>
      </c>
      <c r="AC16" s="6">
        <f>(1-VLOOKUP($W16,Послуги!$A$6:$K$11,Послуги!G$2+1,FALSE))*Послуги!G$4</f>
        <v>200</v>
      </c>
      <c r="AD16" s="6">
        <f>(1-VLOOKUP($W16,Послуги!$A$6:$K$11,Послуги!H$2+1,FALSE))*Послуги!H$4</f>
        <v>400</v>
      </c>
      <c r="AE16" s="6">
        <f>(1-VLOOKUP($W16,Послуги!$A$6:$K$11,Послуги!I$2+1,FALSE))*Послуги!I$4</f>
        <v>0</v>
      </c>
      <c r="AF16" s="6">
        <f>(1-VLOOKUP($W16,Послуги!$A$6:$K$11,Послуги!J$2+1,FALSE))*Послуги!J$4</f>
        <v>180</v>
      </c>
      <c r="AG16" s="6">
        <f>(1-VLOOKUP($W16,Послуги!$A$6:$K$11,Послуги!K$2+1,FALSE))*Послуги!K$4</f>
        <v>150</v>
      </c>
      <c r="AH16" s="17"/>
      <c r="AI16" s="17"/>
    </row>
    <row r="17" spans="1:35" x14ac:dyDescent="0.25">
      <c r="A17" s="4">
        <v>16</v>
      </c>
      <c r="B17" s="4" t="s">
        <v>88</v>
      </c>
      <c r="C17" s="4" t="s">
        <v>89</v>
      </c>
      <c r="D17" s="4" t="s">
        <v>90</v>
      </c>
      <c r="E17" s="10">
        <v>28526</v>
      </c>
      <c r="F17" s="4">
        <v>204</v>
      </c>
      <c r="G17" s="27">
        <v>42719</v>
      </c>
      <c r="H17" s="27">
        <v>42729</v>
      </c>
      <c r="I17" s="4">
        <v>1</v>
      </c>
      <c r="J17" s="4"/>
      <c r="K17" s="4"/>
      <c r="L17" s="65">
        <f t="shared" si="0"/>
        <v>0</v>
      </c>
      <c r="M17" s="26">
        <f t="shared" si="1"/>
        <v>10</v>
      </c>
      <c r="N17" s="65">
        <f t="shared" si="2"/>
        <v>0</v>
      </c>
      <c r="O17" s="4">
        <v>1</v>
      </c>
      <c r="P17" s="4"/>
      <c r="Q17" s="4">
        <v>2</v>
      </c>
      <c r="R17" s="4"/>
      <c r="S17" s="4">
        <v>1</v>
      </c>
      <c r="T17" s="4"/>
      <c r="U17" s="4">
        <v>1</v>
      </c>
      <c r="V17" s="65">
        <f t="shared" si="3"/>
        <v>0</v>
      </c>
      <c r="W17" s="6" t="str">
        <f>VLOOKUP(F17,Номери!$A$2:$B$34,2,FALSE)</f>
        <v>напівлюкс</v>
      </c>
      <c r="X17" s="6">
        <f>(1-VLOOKUP($W17,Послуги!$A$6:$K$11,Послуги!B$2+1,FALSE))*Послуги!B$4</f>
        <v>0</v>
      </c>
      <c r="Y17" s="6">
        <f>(1-VLOOKUP($W17,Послуги!$A$6:$K$11,Послуги!C$2+1,FALSE))*Послуги!C$4</f>
        <v>0</v>
      </c>
      <c r="Z17" s="6">
        <f>(1-VLOOKUP($W17,Послуги!$A$6:$K$11,Послуги!D$2+1,FALSE))*Послуги!D$4</f>
        <v>0</v>
      </c>
      <c r="AA17" s="6">
        <f>(1-VLOOKUP($W17,Послуги!$A$6:$K$11,Послуги!E$2+1,FALSE))*Послуги!E$4</f>
        <v>0</v>
      </c>
      <c r="AB17" s="6">
        <f>(1-VLOOKUP($W17,Послуги!$A$6:$K$11,Послуги!F$2+1,FALSE))*Послуги!F$4</f>
        <v>0</v>
      </c>
      <c r="AC17" s="6">
        <f>(1-VLOOKUP($W17,Послуги!$A$6:$K$11,Послуги!G$2+1,FALSE))*Послуги!G$4</f>
        <v>0</v>
      </c>
      <c r="AD17" s="6">
        <f>(1-VLOOKUP($W17,Послуги!$A$6:$K$11,Послуги!H$2+1,FALSE))*Послуги!H$4</f>
        <v>0</v>
      </c>
      <c r="AE17" s="6">
        <f>(1-VLOOKUP($W17,Послуги!$A$6:$K$11,Послуги!I$2+1,FALSE))*Послуги!I$4</f>
        <v>0</v>
      </c>
      <c r="AF17" s="6">
        <f>(1-VLOOKUP($W17,Послуги!$A$6:$K$11,Послуги!J$2+1,FALSE))*Послуги!J$4</f>
        <v>180</v>
      </c>
      <c r="AG17" s="6">
        <f>(1-VLOOKUP($W17,Послуги!$A$6:$K$11,Послуги!K$2+1,FALSE))*Послуги!K$4</f>
        <v>150</v>
      </c>
      <c r="AH17" s="17"/>
      <c r="AI17" s="17"/>
    </row>
    <row r="18" spans="1:35" x14ac:dyDescent="0.25">
      <c r="A18" s="4">
        <v>17</v>
      </c>
      <c r="B18" s="4" t="s">
        <v>91</v>
      </c>
      <c r="C18" s="4" t="s">
        <v>92</v>
      </c>
      <c r="D18" s="4" t="s">
        <v>93</v>
      </c>
      <c r="E18" s="10">
        <v>28126</v>
      </c>
      <c r="F18" s="4">
        <v>204</v>
      </c>
      <c r="G18" s="27">
        <v>42719</v>
      </c>
      <c r="H18" s="27">
        <v>42729</v>
      </c>
      <c r="I18" s="4">
        <v>1</v>
      </c>
      <c r="J18" s="4"/>
      <c r="K18" s="4"/>
      <c r="L18" s="65">
        <f t="shared" si="0"/>
        <v>0</v>
      </c>
      <c r="M18" s="26">
        <f t="shared" si="1"/>
        <v>10</v>
      </c>
      <c r="N18" s="65">
        <f t="shared" si="2"/>
        <v>0</v>
      </c>
      <c r="O18" s="4">
        <v>3</v>
      </c>
      <c r="P18" s="4"/>
      <c r="Q18" s="4"/>
      <c r="R18" s="4">
        <v>1</v>
      </c>
      <c r="S18" s="4"/>
      <c r="T18" s="4">
        <v>2</v>
      </c>
      <c r="U18" s="4">
        <v>3</v>
      </c>
      <c r="V18" s="65">
        <f t="shared" si="3"/>
        <v>0</v>
      </c>
      <c r="W18" s="6" t="str">
        <f>VLOOKUP(F18,Номери!$A$2:$B$34,2,FALSE)</f>
        <v>напівлюкс</v>
      </c>
      <c r="X18" s="6">
        <f>(1-VLOOKUP($W18,Послуги!$A$6:$K$11,Послуги!B$2+1,FALSE))*Послуги!B$4</f>
        <v>0</v>
      </c>
      <c r="Y18" s="6">
        <f>(1-VLOOKUP($W18,Послуги!$A$6:$K$11,Послуги!C$2+1,FALSE))*Послуги!C$4</f>
        <v>0</v>
      </c>
      <c r="Z18" s="6">
        <f>(1-VLOOKUP($W18,Послуги!$A$6:$K$11,Послуги!D$2+1,FALSE))*Послуги!D$4</f>
        <v>0</v>
      </c>
      <c r="AA18" s="6">
        <f>(1-VLOOKUP($W18,Послуги!$A$6:$K$11,Послуги!E$2+1,FALSE))*Послуги!E$4</f>
        <v>0</v>
      </c>
      <c r="AB18" s="6">
        <f>(1-VLOOKUP($W18,Послуги!$A$6:$K$11,Послуги!F$2+1,FALSE))*Послуги!F$4</f>
        <v>0</v>
      </c>
      <c r="AC18" s="6">
        <f>(1-VLOOKUP($W18,Послуги!$A$6:$K$11,Послуги!G$2+1,FALSE))*Послуги!G$4</f>
        <v>0</v>
      </c>
      <c r="AD18" s="6">
        <f>(1-VLOOKUP($W18,Послуги!$A$6:$K$11,Послуги!H$2+1,FALSE))*Послуги!H$4</f>
        <v>0</v>
      </c>
      <c r="AE18" s="6">
        <f>(1-VLOOKUP($W18,Послуги!$A$6:$K$11,Послуги!I$2+1,FALSE))*Послуги!I$4</f>
        <v>0</v>
      </c>
      <c r="AF18" s="6">
        <f>(1-VLOOKUP($W18,Послуги!$A$6:$K$11,Послуги!J$2+1,FALSE))*Послуги!J$4</f>
        <v>180</v>
      </c>
      <c r="AG18" s="6">
        <f>(1-VLOOKUP($W18,Послуги!$A$6:$K$11,Послуги!K$2+1,FALSE))*Послуги!K$4</f>
        <v>150</v>
      </c>
      <c r="AH18" s="17"/>
      <c r="AI18" s="17"/>
    </row>
    <row r="19" spans="1:35" x14ac:dyDescent="0.25">
      <c r="A19" s="4">
        <v>18</v>
      </c>
      <c r="B19" s="4" t="s">
        <v>94</v>
      </c>
      <c r="C19" s="4" t="s">
        <v>95</v>
      </c>
      <c r="D19" s="4" t="s">
        <v>96</v>
      </c>
      <c r="E19" s="10">
        <v>39357</v>
      </c>
      <c r="F19" s="4">
        <v>204</v>
      </c>
      <c r="G19" s="27">
        <v>42719</v>
      </c>
      <c r="H19" s="27">
        <v>42729</v>
      </c>
      <c r="I19" s="4">
        <v>1</v>
      </c>
      <c r="J19" s="4"/>
      <c r="K19" s="4"/>
      <c r="L19" s="65">
        <f t="shared" si="0"/>
        <v>0</v>
      </c>
      <c r="M19" s="26">
        <f t="shared" si="1"/>
        <v>10</v>
      </c>
      <c r="N19" s="65">
        <f t="shared" si="2"/>
        <v>0</v>
      </c>
      <c r="O19" s="4">
        <v>4</v>
      </c>
      <c r="P19" s="4"/>
      <c r="Q19" s="4"/>
      <c r="R19" s="4"/>
      <c r="S19" s="4"/>
      <c r="T19" s="4">
        <v>3</v>
      </c>
      <c r="U19" s="4"/>
      <c r="V19" s="65">
        <f t="shared" si="3"/>
        <v>0</v>
      </c>
      <c r="W19" s="6" t="str">
        <f>VLOOKUP(F19,Номери!$A$2:$B$34,2,FALSE)</f>
        <v>напівлюкс</v>
      </c>
      <c r="X19" s="6">
        <f>(1-VLOOKUP($W19,Послуги!$A$6:$K$11,Послуги!B$2+1,FALSE))*Послуги!B$4</f>
        <v>0</v>
      </c>
      <c r="Y19" s="6">
        <f>(1-VLOOKUP($W19,Послуги!$A$6:$K$11,Послуги!C$2+1,FALSE))*Послуги!C$4</f>
        <v>0</v>
      </c>
      <c r="Z19" s="6">
        <f>(1-VLOOKUP($W19,Послуги!$A$6:$K$11,Послуги!D$2+1,FALSE))*Послуги!D$4</f>
        <v>0</v>
      </c>
      <c r="AA19" s="6">
        <f>(1-VLOOKUP($W19,Послуги!$A$6:$K$11,Послуги!E$2+1,FALSE))*Послуги!E$4</f>
        <v>0</v>
      </c>
      <c r="AB19" s="6">
        <f>(1-VLOOKUP($W19,Послуги!$A$6:$K$11,Послуги!F$2+1,FALSE))*Послуги!F$4</f>
        <v>0</v>
      </c>
      <c r="AC19" s="6">
        <f>(1-VLOOKUP($W19,Послуги!$A$6:$K$11,Послуги!G$2+1,FALSE))*Послуги!G$4</f>
        <v>0</v>
      </c>
      <c r="AD19" s="6">
        <f>(1-VLOOKUP($W19,Послуги!$A$6:$K$11,Послуги!H$2+1,FALSE))*Послуги!H$4</f>
        <v>0</v>
      </c>
      <c r="AE19" s="6">
        <f>(1-VLOOKUP($W19,Послуги!$A$6:$K$11,Послуги!I$2+1,FALSE))*Послуги!I$4</f>
        <v>0</v>
      </c>
      <c r="AF19" s="6">
        <f>(1-VLOOKUP($W19,Послуги!$A$6:$K$11,Послуги!J$2+1,FALSE))*Послуги!J$4</f>
        <v>180</v>
      </c>
      <c r="AG19" s="6">
        <f>(1-VLOOKUP($W19,Послуги!$A$6:$K$11,Послуги!K$2+1,FALSE))*Послуги!K$4</f>
        <v>150</v>
      </c>
      <c r="AH19" s="17"/>
      <c r="AI19" s="17"/>
    </row>
    <row r="20" spans="1:35" x14ac:dyDescent="0.25">
      <c r="A20" s="4">
        <v>19</v>
      </c>
      <c r="B20" s="4" t="s">
        <v>94</v>
      </c>
      <c r="C20" s="4" t="s">
        <v>97</v>
      </c>
      <c r="D20" s="4" t="s">
        <v>96</v>
      </c>
      <c r="E20" s="10">
        <v>39923</v>
      </c>
      <c r="F20" s="4">
        <v>204</v>
      </c>
      <c r="G20" s="27">
        <v>42719</v>
      </c>
      <c r="H20" s="27">
        <v>42729</v>
      </c>
      <c r="I20" s="4">
        <v>1</v>
      </c>
      <c r="J20" s="4"/>
      <c r="K20" s="4"/>
      <c r="L20" s="65">
        <f t="shared" si="0"/>
        <v>0</v>
      </c>
      <c r="M20" s="26">
        <f t="shared" si="1"/>
        <v>10</v>
      </c>
      <c r="N20" s="65">
        <f t="shared" si="2"/>
        <v>0</v>
      </c>
      <c r="O20" s="4">
        <v>5</v>
      </c>
      <c r="P20" s="4"/>
      <c r="Q20" s="4">
        <v>3</v>
      </c>
      <c r="R20" s="4"/>
      <c r="S20" s="4">
        <v>1</v>
      </c>
      <c r="T20" s="4"/>
      <c r="U20" s="4">
        <v>1</v>
      </c>
      <c r="V20" s="65">
        <f t="shared" si="3"/>
        <v>0</v>
      </c>
      <c r="W20" s="6" t="str">
        <f>VLOOKUP(F20,Номери!$A$2:$B$34,2,FALSE)</f>
        <v>напівлюкс</v>
      </c>
      <c r="X20" s="6">
        <f>(1-VLOOKUP($W20,Послуги!$A$6:$K$11,Послуги!B$2+1,FALSE))*Послуги!B$4</f>
        <v>0</v>
      </c>
      <c r="Y20" s="6">
        <f>(1-VLOOKUP($W20,Послуги!$A$6:$K$11,Послуги!C$2+1,FALSE))*Послуги!C$4</f>
        <v>0</v>
      </c>
      <c r="Z20" s="6">
        <f>(1-VLOOKUP($W20,Послуги!$A$6:$K$11,Послуги!D$2+1,FALSE))*Послуги!D$4</f>
        <v>0</v>
      </c>
      <c r="AA20" s="6">
        <f>(1-VLOOKUP($W20,Послуги!$A$6:$K$11,Послуги!E$2+1,FALSE))*Послуги!E$4</f>
        <v>0</v>
      </c>
      <c r="AB20" s="6">
        <f>(1-VLOOKUP($W20,Послуги!$A$6:$K$11,Послуги!F$2+1,FALSE))*Послуги!F$4</f>
        <v>0</v>
      </c>
      <c r="AC20" s="6">
        <f>(1-VLOOKUP($W20,Послуги!$A$6:$K$11,Послуги!G$2+1,FALSE))*Послуги!G$4</f>
        <v>0</v>
      </c>
      <c r="AD20" s="6">
        <f>(1-VLOOKUP($W20,Послуги!$A$6:$K$11,Послуги!H$2+1,FALSE))*Послуги!H$4</f>
        <v>0</v>
      </c>
      <c r="AE20" s="6">
        <f>(1-VLOOKUP($W20,Послуги!$A$6:$K$11,Послуги!I$2+1,FALSE))*Послуги!I$4</f>
        <v>0</v>
      </c>
      <c r="AF20" s="6">
        <f>(1-VLOOKUP($W20,Послуги!$A$6:$K$11,Послуги!J$2+1,FALSE))*Послуги!J$4</f>
        <v>180</v>
      </c>
      <c r="AG20" s="6">
        <f>(1-VLOOKUP($W20,Послуги!$A$6:$K$11,Послуги!K$2+1,FALSE))*Послуги!K$4</f>
        <v>150</v>
      </c>
      <c r="AH20" s="17"/>
      <c r="AI20" s="17"/>
    </row>
    <row r="21" spans="1:35" x14ac:dyDescent="0.25">
      <c r="A21" s="4">
        <v>20</v>
      </c>
      <c r="B21" s="4" t="s">
        <v>98</v>
      </c>
      <c r="C21" s="4" t="s">
        <v>56</v>
      </c>
      <c r="D21" s="4" t="s">
        <v>99</v>
      </c>
      <c r="E21" s="10">
        <v>33121</v>
      </c>
      <c r="F21" s="4">
        <v>208</v>
      </c>
      <c r="G21" s="27">
        <v>42686</v>
      </c>
      <c r="H21" s="27">
        <v>42691</v>
      </c>
      <c r="I21" s="4">
        <v>1</v>
      </c>
      <c r="J21" s="4">
        <v>1</v>
      </c>
      <c r="K21" s="4">
        <v>1</v>
      </c>
      <c r="L21" s="65">
        <f t="shared" si="0"/>
        <v>330</v>
      </c>
      <c r="M21" s="26">
        <f t="shared" si="1"/>
        <v>5</v>
      </c>
      <c r="N21" s="65">
        <f t="shared" si="2"/>
        <v>1650</v>
      </c>
      <c r="O21" s="4"/>
      <c r="P21" s="4">
        <v>1</v>
      </c>
      <c r="Q21" s="4"/>
      <c r="R21" s="4">
        <v>1</v>
      </c>
      <c r="S21" s="4"/>
      <c r="T21" s="4">
        <v>4</v>
      </c>
      <c r="U21" s="4"/>
      <c r="V21" s="65">
        <f t="shared" si="3"/>
        <v>0</v>
      </c>
      <c r="W21" s="6" t="str">
        <f>VLOOKUP(F21,Номери!$A$2:$B$34,2,FALSE)</f>
        <v>напівлюкс-студія</v>
      </c>
      <c r="X21" s="6">
        <f>(1-VLOOKUP($W21,Послуги!$A$6:$K$11,Послуги!B$2+1,FALSE))*Послуги!B$4</f>
        <v>300</v>
      </c>
      <c r="Y21" s="6">
        <f>(1-VLOOKUP($W21,Послуги!$A$6:$K$11,Послуги!C$2+1,FALSE))*Послуги!C$4</f>
        <v>0</v>
      </c>
      <c r="Z21" s="6">
        <f>(1-VLOOKUP($W21,Послуги!$A$6:$K$11,Послуги!D$2+1,FALSE))*Послуги!D$4</f>
        <v>0</v>
      </c>
      <c r="AA21" s="6">
        <f>(1-VLOOKUP($W21,Послуги!$A$6:$K$11,Послуги!E$2+1,FALSE))*Послуги!E$4</f>
        <v>0</v>
      </c>
      <c r="AB21" s="6">
        <f>(1-VLOOKUP($W21,Послуги!$A$6:$K$11,Послуги!F$2+1,FALSE))*Послуги!F$4</f>
        <v>100</v>
      </c>
      <c r="AC21" s="6">
        <f>(1-VLOOKUP($W21,Послуги!$A$6:$K$11,Послуги!G$2+1,FALSE))*Послуги!G$4</f>
        <v>0</v>
      </c>
      <c r="AD21" s="6">
        <f>(1-VLOOKUP($W21,Послуги!$A$6:$K$11,Послуги!H$2+1,FALSE))*Послуги!H$4</f>
        <v>400</v>
      </c>
      <c r="AE21" s="6">
        <f>(1-VLOOKUP($W21,Послуги!$A$6:$K$11,Послуги!I$2+1,FALSE))*Послуги!I$4</f>
        <v>0</v>
      </c>
      <c r="AF21" s="6">
        <f>(1-VLOOKUP($W21,Послуги!$A$6:$K$11,Послуги!J$2+1,FALSE))*Послуги!J$4</f>
        <v>180</v>
      </c>
      <c r="AG21" s="6">
        <f>(1-VLOOKUP($W21,Послуги!$A$6:$K$11,Послуги!K$2+1,FALSE))*Послуги!K$4</f>
        <v>150</v>
      </c>
      <c r="AH21" s="17"/>
      <c r="AI21" s="17"/>
    </row>
    <row r="22" spans="1:35" x14ac:dyDescent="0.25">
      <c r="A22" s="4">
        <v>21</v>
      </c>
      <c r="B22" s="4" t="s">
        <v>100</v>
      </c>
      <c r="C22" s="4" t="s">
        <v>19</v>
      </c>
      <c r="D22" s="4" t="s">
        <v>101</v>
      </c>
      <c r="E22" s="10">
        <v>34001</v>
      </c>
      <c r="F22" s="4">
        <v>301</v>
      </c>
      <c r="G22" s="27">
        <v>42684</v>
      </c>
      <c r="H22" s="27">
        <v>42688</v>
      </c>
      <c r="I22" s="4">
        <v>1</v>
      </c>
      <c r="J22" s="4">
        <v>1</v>
      </c>
      <c r="K22" s="4">
        <v>1</v>
      </c>
      <c r="L22" s="65">
        <f t="shared" si="0"/>
        <v>430</v>
      </c>
      <c r="M22" s="26">
        <f t="shared" si="1"/>
        <v>4</v>
      </c>
      <c r="N22" s="65">
        <f t="shared" si="2"/>
        <v>1720</v>
      </c>
      <c r="O22" s="4">
        <v>1</v>
      </c>
      <c r="P22" s="4"/>
      <c r="Q22" s="4"/>
      <c r="R22" s="4"/>
      <c r="S22" s="4"/>
      <c r="T22" s="4"/>
      <c r="U22" s="4">
        <v>2</v>
      </c>
      <c r="V22" s="65">
        <f t="shared" si="3"/>
        <v>1100</v>
      </c>
      <c r="W22" s="6" t="str">
        <f>VLOOKUP(F22,Номери!$A$2:$B$34,2,FALSE)</f>
        <v>сімейний</v>
      </c>
      <c r="X22" s="6">
        <f>(1-VLOOKUP($W22,Послуги!$A$6:$K$11,Послуги!B$2+1,FALSE))*Послуги!B$4</f>
        <v>300</v>
      </c>
      <c r="Y22" s="6">
        <f>(1-VLOOKUP($W22,Послуги!$A$6:$K$11,Послуги!C$2+1,FALSE))*Послуги!C$4</f>
        <v>0</v>
      </c>
      <c r="Z22" s="6">
        <f>(1-VLOOKUP($W22,Послуги!$A$6:$K$11,Послуги!D$2+1,FALSE))*Послуги!D$4</f>
        <v>0</v>
      </c>
      <c r="AA22" s="6">
        <f>(1-VLOOKUP($W22,Послуги!$A$6:$K$11,Послуги!E$2+1,FALSE))*Послуги!E$4</f>
        <v>100</v>
      </c>
      <c r="AB22" s="6">
        <f>(1-VLOOKUP($W22,Послуги!$A$6:$K$11,Послуги!F$2+1,FALSE))*Послуги!F$4</f>
        <v>0</v>
      </c>
      <c r="AC22" s="6">
        <f>(1-VLOOKUP($W22,Послуги!$A$6:$K$11,Послуги!G$2+1,FALSE))*Послуги!G$4</f>
        <v>200</v>
      </c>
      <c r="AD22" s="6">
        <f>(1-VLOOKUP($W22,Послуги!$A$6:$K$11,Послуги!H$2+1,FALSE))*Послуги!H$4</f>
        <v>400</v>
      </c>
      <c r="AE22" s="6">
        <f>(1-VLOOKUP($W22,Послуги!$A$6:$K$11,Послуги!I$2+1,FALSE))*Послуги!I$4</f>
        <v>100</v>
      </c>
      <c r="AF22" s="6">
        <f>(1-VLOOKUP($W22,Послуги!$A$6:$K$11,Послуги!J$2+1,FALSE))*Послуги!J$4</f>
        <v>180</v>
      </c>
      <c r="AG22" s="6">
        <f>(1-VLOOKUP($W22,Послуги!$A$6:$K$11,Послуги!K$2+1,FALSE))*Послуги!K$4</f>
        <v>150</v>
      </c>
      <c r="AH22" s="17"/>
      <c r="AI22" s="17"/>
    </row>
    <row r="23" spans="1:35" x14ac:dyDescent="0.25">
      <c r="A23" s="4">
        <v>22</v>
      </c>
      <c r="B23" s="4" t="s">
        <v>102</v>
      </c>
      <c r="C23" s="4" t="s">
        <v>53</v>
      </c>
      <c r="D23" s="4" t="s">
        <v>103</v>
      </c>
      <c r="E23" s="10">
        <v>29473</v>
      </c>
      <c r="F23" s="4">
        <v>306</v>
      </c>
      <c r="G23" s="27">
        <v>42686</v>
      </c>
      <c r="H23" s="27">
        <v>42688</v>
      </c>
      <c r="I23" s="4">
        <v>1</v>
      </c>
      <c r="J23" s="4">
        <v>1</v>
      </c>
      <c r="K23" s="4">
        <v>1</v>
      </c>
      <c r="L23" s="65">
        <f t="shared" si="0"/>
        <v>0</v>
      </c>
      <c r="M23" s="26">
        <f t="shared" si="1"/>
        <v>2</v>
      </c>
      <c r="N23" s="65">
        <f t="shared" si="2"/>
        <v>0</v>
      </c>
      <c r="O23" s="4"/>
      <c r="P23" s="4"/>
      <c r="Q23" s="4"/>
      <c r="R23" s="4">
        <v>1</v>
      </c>
      <c r="S23" s="4"/>
      <c r="T23" s="4">
        <v>3</v>
      </c>
      <c r="U23" s="4"/>
      <c r="V23" s="65">
        <f t="shared" si="3"/>
        <v>0</v>
      </c>
      <c r="W23" s="6" t="str">
        <f>VLOOKUP(F23,Номери!$A$2:$B$34,2,FALSE)</f>
        <v>люкс</v>
      </c>
      <c r="X23" s="6">
        <f>(1-VLOOKUP($W23,Послуги!$A$6:$K$11,Послуги!B$2+1,FALSE))*Послуги!B$4</f>
        <v>0</v>
      </c>
      <c r="Y23" s="6">
        <f>(1-VLOOKUP($W23,Послуги!$A$6:$K$11,Послуги!C$2+1,FALSE))*Послуги!C$4</f>
        <v>0</v>
      </c>
      <c r="Z23" s="6">
        <f>(1-VLOOKUP($W23,Послуги!$A$6:$K$11,Послуги!D$2+1,FALSE))*Послуги!D$4</f>
        <v>0</v>
      </c>
      <c r="AA23" s="6">
        <f>(1-VLOOKUP($W23,Послуги!$A$6:$K$11,Послуги!E$2+1,FALSE))*Послуги!E$4</f>
        <v>0</v>
      </c>
      <c r="AB23" s="6">
        <f>(1-VLOOKUP($W23,Послуги!$A$6:$K$11,Послуги!F$2+1,FALSE))*Послуги!F$4</f>
        <v>0</v>
      </c>
      <c r="AC23" s="6">
        <f>(1-VLOOKUP($W23,Послуги!$A$6:$K$11,Послуги!G$2+1,FALSE))*Послуги!G$4</f>
        <v>0</v>
      </c>
      <c r="AD23" s="6">
        <f>(1-VLOOKUP($W23,Послуги!$A$6:$K$11,Послуги!H$2+1,FALSE))*Послуги!H$4</f>
        <v>0</v>
      </c>
      <c r="AE23" s="6">
        <f>(1-VLOOKUP($W23,Послуги!$A$6:$K$11,Послуги!I$2+1,FALSE))*Послуги!I$4</f>
        <v>0</v>
      </c>
      <c r="AF23" s="6">
        <f>(1-VLOOKUP($W23,Послуги!$A$6:$K$11,Послуги!J$2+1,FALSE))*Послуги!J$4</f>
        <v>0</v>
      </c>
      <c r="AG23" s="6">
        <f>(1-VLOOKUP($W23,Послуги!$A$6:$K$11,Послуги!K$2+1,FALSE))*Послуги!K$4</f>
        <v>0</v>
      </c>
      <c r="AH23" s="17"/>
      <c r="AI23" s="17"/>
    </row>
    <row r="24" spans="1:35" x14ac:dyDescent="0.25">
      <c r="A24" s="4">
        <v>23</v>
      </c>
      <c r="B24" s="4" t="s">
        <v>102</v>
      </c>
      <c r="C24" s="4" t="s">
        <v>29</v>
      </c>
      <c r="D24" s="4" t="s">
        <v>22</v>
      </c>
      <c r="E24" s="10">
        <v>29868</v>
      </c>
      <c r="F24" s="4">
        <v>306</v>
      </c>
      <c r="G24" s="27">
        <v>42686</v>
      </c>
      <c r="H24" s="27">
        <v>42688</v>
      </c>
      <c r="I24" s="4">
        <v>1</v>
      </c>
      <c r="J24" s="4">
        <v>1</v>
      </c>
      <c r="K24" s="4">
        <v>1</v>
      </c>
      <c r="L24" s="65">
        <f t="shared" si="0"/>
        <v>0</v>
      </c>
      <c r="M24" s="26">
        <f t="shared" si="1"/>
        <v>2</v>
      </c>
      <c r="N24" s="65">
        <f t="shared" si="2"/>
        <v>0</v>
      </c>
      <c r="O24" s="4">
        <v>1</v>
      </c>
      <c r="P24" s="4">
        <v>2</v>
      </c>
      <c r="Q24" s="4">
        <v>2</v>
      </c>
      <c r="R24" s="4"/>
      <c r="S24" s="4">
        <v>2</v>
      </c>
      <c r="T24" s="4"/>
      <c r="U24" s="4">
        <v>1</v>
      </c>
      <c r="V24" s="65">
        <f t="shared" si="3"/>
        <v>0</v>
      </c>
      <c r="W24" s="6" t="str">
        <f>VLOOKUP(F24,Номери!$A$2:$B$34,2,FALSE)</f>
        <v>люкс</v>
      </c>
      <c r="X24" s="6">
        <f>(1-VLOOKUP($W24,Послуги!$A$6:$K$11,Послуги!B$2+1,FALSE))*Послуги!B$4</f>
        <v>0</v>
      </c>
      <c r="Y24" s="6">
        <f>(1-VLOOKUP($W24,Послуги!$A$6:$K$11,Послуги!C$2+1,FALSE))*Послуги!C$4</f>
        <v>0</v>
      </c>
      <c r="Z24" s="6">
        <f>(1-VLOOKUP($W24,Послуги!$A$6:$K$11,Послуги!D$2+1,FALSE))*Послуги!D$4</f>
        <v>0</v>
      </c>
      <c r="AA24" s="6">
        <f>(1-VLOOKUP($W24,Послуги!$A$6:$K$11,Послуги!E$2+1,FALSE))*Послуги!E$4</f>
        <v>0</v>
      </c>
      <c r="AB24" s="6">
        <f>(1-VLOOKUP($W24,Послуги!$A$6:$K$11,Послуги!F$2+1,FALSE))*Послуги!F$4</f>
        <v>0</v>
      </c>
      <c r="AC24" s="6">
        <f>(1-VLOOKUP($W24,Послуги!$A$6:$K$11,Послуги!G$2+1,FALSE))*Послуги!G$4</f>
        <v>0</v>
      </c>
      <c r="AD24" s="6">
        <f>(1-VLOOKUP($W24,Послуги!$A$6:$K$11,Послуги!H$2+1,FALSE))*Послуги!H$4</f>
        <v>0</v>
      </c>
      <c r="AE24" s="6">
        <f>(1-VLOOKUP($W24,Послуги!$A$6:$K$11,Послуги!I$2+1,FALSE))*Послуги!I$4</f>
        <v>0</v>
      </c>
      <c r="AF24" s="6">
        <f>(1-VLOOKUP($W24,Послуги!$A$6:$K$11,Послуги!J$2+1,FALSE))*Послуги!J$4</f>
        <v>0</v>
      </c>
      <c r="AG24" s="6">
        <f>(1-VLOOKUP($W24,Послуги!$A$6:$K$11,Послуги!K$2+1,FALSE))*Послуги!K$4</f>
        <v>0</v>
      </c>
      <c r="AH24" s="17"/>
      <c r="AI24" s="17"/>
    </row>
    <row r="25" spans="1:35" x14ac:dyDescent="0.25">
      <c r="A25" s="4">
        <v>24</v>
      </c>
      <c r="B25" s="4" t="s">
        <v>102</v>
      </c>
      <c r="C25" s="4" t="s">
        <v>104</v>
      </c>
      <c r="D25" s="4" t="s">
        <v>105</v>
      </c>
      <c r="E25" s="10">
        <v>38666</v>
      </c>
      <c r="F25" s="4">
        <v>306</v>
      </c>
      <c r="G25" s="27">
        <v>42686</v>
      </c>
      <c r="H25" s="27">
        <v>42688</v>
      </c>
      <c r="I25" s="4">
        <v>1</v>
      </c>
      <c r="J25" s="4">
        <v>1</v>
      </c>
      <c r="K25" s="4">
        <v>1</v>
      </c>
      <c r="L25" s="65">
        <f t="shared" si="0"/>
        <v>0</v>
      </c>
      <c r="M25" s="26">
        <f t="shared" si="1"/>
        <v>2</v>
      </c>
      <c r="N25" s="65">
        <f t="shared" si="2"/>
        <v>0</v>
      </c>
      <c r="O25" s="4"/>
      <c r="P25" s="4"/>
      <c r="Q25" s="4"/>
      <c r="R25" s="4">
        <v>2</v>
      </c>
      <c r="S25" s="4"/>
      <c r="T25" s="4">
        <v>2</v>
      </c>
      <c r="U25" s="4"/>
      <c r="V25" s="65">
        <f t="shared" si="3"/>
        <v>0</v>
      </c>
      <c r="W25" s="6" t="str">
        <f>VLOOKUP(F25,Номери!$A$2:$B$34,2,FALSE)</f>
        <v>люкс</v>
      </c>
      <c r="X25" s="6">
        <f>(1-VLOOKUP($W25,Послуги!$A$6:$K$11,Послуги!B$2+1,FALSE))*Послуги!B$4</f>
        <v>0</v>
      </c>
      <c r="Y25" s="6">
        <f>(1-VLOOKUP($W25,Послуги!$A$6:$K$11,Послуги!C$2+1,FALSE))*Послуги!C$4</f>
        <v>0</v>
      </c>
      <c r="Z25" s="6">
        <f>(1-VLOOKUP($W25,Послуги!$A$6:$K$11,Послуги!D$2+1,FALSE))*Послуги!D$4</f>
        <v>0</v>
      </c>
      <c r="AA25" s="6">
        <f>(1-VLOOKUP($W25,Послуги!$A$6:$K$11,Послуги!E$2+1,FALSE))*Послуги!E$4</f>
        <v>0</v>
      </c>
      <c r="AB25" s="6">
        <f>(1-VLOOKUP($W25,Послуги!$A$6:$K$11,Послуги!F$2+1,FALSE))*Послуги!F$4</f>
        <v>0</v>
      </c>
      <c r="AC25" s="6">
        <f>(1-VLOOKUP($W25,Послуги!$A$6:$K$11,Послуги!G$2+1,FALSE))*Послуги!G$4</f>
        <v>0</v>
      </c>
      <c r="AD25" s="6">
        <f>(1-VLOOKUP($W25,Послуги!$A$6:$K$11,Послуги!H$2+1,FALSE))*Послуги!H$4</f>
        <v>0</v>
      </c>
      <c r="AE25" s="6">
        <f>(1-VLOOKUP($W25,Послуги!$A$6:$K$11,Послуги!I$2+1,FALSE))*Послуги!I$4</f>
        <v>0</v>
      </c>
      <c r="AF25" s="6">
        <f>(1-VLOOKUP($W25,Послуги!$A$6:$K$11,Послуги!J$2+1,FALSE))*Послуги!J$4</f>
        <v>0</v>
      </c>
      <c r="AG25" s="6">
        <f>(1-VLOOKUP($W25,Послуги!$A$6:$K$11,Послуги!K$2+1,FALSE))*Послуги!K$4</f>
        <v>0</v>
      </c>
      <c r="AH25" s="17"/>
      <c r="AI25" s="17"/>
    </row>
    <row r="26" spans="1:35" x14ac:dyDescent="0.25">
      <c r="A26" s="4">
        <v>25</v>
      </c>
      <c r="B26" s="4" t="s">
        <v>106</v>
      </c>
      <c r="C26" s="4" t="s">
        <v>56</v>
      </c>
      <c r="D26" s="4" t="s">
        <v>107</v>
      </c>
      <c r="E26" s="10">
        <v>33218</v>
      </c>
      <c r="F26" s="4">
        <v>311</v>
      </c>
      <c r="G26" s="27">
        <v>42686</v>
      </c>
      <c r="H26" s="27">
        <v>42696</v>
      </c>
      <c r="I26" s="4">
        <v>1</v>
      </c>
      <c r="J26" s="4">
        <v>1</v>
      </c>
      <c r="K26" s="4"/>
      <c r="L26" s="65">
        <f t="shared" si="0"/>
        <v>280</v>
      </c>
      <c r="M26" s="26">
        <f t="shared" si="1"/>
        <v>10</v>
      </c>
      <c r="N26" s="65">
        <f t="shared" si="2"/>
        <v>2800</v>
      </c>
      <c r="O26" s="4"/>
      <c r="P26" s="4">
        <v>3</v>
      </c>
      <c r="Q26" s="4">
        <v>1</v>
      </c>
      <c r="R26" s="4"/>
      <c r="S26" s="4">
        <v>4</v>
      </c>
      <c r="T26" s="4"/>
      <c r="U26" s="4">
        <v>1</v>
      </c>
      <c r="V26" s="65">
        <f t="shared" si="3"/>
        <v>400</v>
      </c>
      <c r="W26" s="6" t="str">
        <f>VLOOKUP(F26,Номери!$A$2:$B$34,2,FALSE)</f>
        <v>сімейний</v>
      </c>
      <c r="X26" s="6">
        <f>(1-VLOOKUP($W26,Послуги!$A$6:$K$11,Послуги!B$2+1,FALSE))*Послуги!B$4</f>
        <v>300</v>
      </c>
      <c r="Y26" s="6">
        <f>(1-VLOOKUP($W26,Послуги!$A$6:$K$11,Послуги!C$2+1,FALSE))*Послуги!C$4</f>
        <v>0</v>
      </c>
      <c r="Z26" s="6">
        <f>(1-VLOOKUP($W26,Послуги!$A$6:$K$11,Послуги!D$2+1,FALSE))*Послуги!D$4</f>
        <v>0</v>
      </c>
      <c r="AA26" s="6">
        <f>(1-VLOOKUP($W26,Послуги!$A$6:$K$11,Послуги!E$2+1,FALSE))*Послуги!E$4</f>
        <v>100</v>
      </c>
      <c r="AB26" s="6">
        <f>(1-VLOOKUP($W26,Послуги!$A$6:$K$11,Послуги!F$2+1,FALSE))*Послуги!F$4</f>
        <v>0</v>
      </c>
      <c r="AC26" s="6">
        <f>(1-VLOOKUP($W26,Послуги!$A$6:$K$11,Послуги!G$2+1,FALSE))*Послуги!G$4</f>
        <v>200</v>
      </c>
      <c r="AD26" s="6">
        <f>(1-VLOOKUP($W26,Послуги!$A$6:$K$11,Послуги!H$2+1,FALSE))*Послуги!H$4</f>
        <v>400</v>
      </c>
      <c r="AE26" s="6">
        <f>(1-VLOOKUP($W26,Послуги!$A$6:$K$11,Послуги!I$2+1,FALSE))*Послуги!I$4</f>
        <v>100</v>
      </c>
      <c r="AF26" s="6">
        <f>(1-VLOOKUP($W26,Послуги!$A$6:$K$11,Послуги!J$2+1,FALSE))*Послуги!J$4</f>
        <v>180</v>
      </c>
      <c r="AG26" s="6">
        <f>(1-VLOOKUP($W26,Послуги!$A$6:$K$11,Послуги!K$2+1,FALSE))*Послуги!K$4</f>
        <v>150</v>
      </c>
      <c r="AH26" s="17"/>
      <c r="AI26" s="17"/>
    </row>
    <row r="27" spans="1:35" x14ac:dyDescent="0.25">
      <c r="G27" s="27"/>
      <c r="H27" s="27"/>
      <c r="L27" s="65">
        <f t="shared" si="0"/>
        <v>0</v>
      </c>
      <c r="M27" s="26">
        <f t="shared" ref="M27:M90" si="4">DATEDIF(G27,H27,"d")</f>
        <v>0</v>
      </c>
      <c r="N27" s="65">
        <f t="shared" ref="N27:N90" si="5">L27*M27</f>
        <v>0</v>
      </c>
      <c r="V27" s="65">
        <f t="shared" si="3"/>
        <v>0</v>
      </c>
      <c r="W27" s="6" t="e">
        <f>VLOOKUP(F27,Номери!$A$2:$B$34,2,FALSE)</f>
        <v>#N/A</v>
      </c>
      <c r="X27" s="6" t="e">
        <f>(1-VLOOKUP($W27,Послуги!$A$6:$K$11,Послуги!B$2+1,FALSE))*Послуги!B$4</f>
        <v>#N/A</v>
      </c>
      <c r="Y27" s="6" t="e">
        <f>(1-VLOOKUP($W27,Послуги!$A$6:$K$11,Послуги!C$2+1,FALSE))*Послуги!C$4</f>
        <v>#N/A</v>
      </c>
      <c r="Z27" s="6" t="e">
        <f>(1-VLOOKUP($W27,Послуги!$A$6:$K$11,Послуги!D$2+1,FALSE))*Послуги!D$4</f>
        <v>#N/A</v>
      </c>
      <c r="AA27" s="6" t="e">
        <f>(1-VLOOKUP($W27,Послуги!$A$6:$K$11,Послуги!E$2+1,FALSE))*Послуги!E$4</f>
        <v>#N/A</v>
      </c>
      <c r="AB27" s="6" t="e">
        <f>(1-VLOOKUP($W27,Послуги!$A$6:$K$11,Послуги!F$2+1,FALSE))*Послуги!F$4</f>
        <v>#N/A</v>
      </c>
      <c r="AC27" s="6" t="e">
        <f>(1-VLOOKUP($W27,Послуги!$A$6:$K$11,Послуги!G$2+1,FALSE))*Послуги!G$4</f>
        <v>#N/A</v>
      </c>
      <c r="AD27" s="6" t="e">
        <f>(1-VLOOKUP($W27,Послуги!$A$6:$K$11,Послуги!H$2+1,FALSE))*Послуги!H$4</f>
        <v>#N/A</v>
      </c>
      <c r="AE27" s="6" t="e">
        <f>(1-VLOOKUP($W27,Послуги!$A$6:$K$11,Послуги!I$2+1,FALSE))*Послуги!I$4</f>
        <v>#N/A</v>
      </c>
      <c r="AF27" s="6" t="e">
        <f>(1-VLOOKUP($W27,Послуги!$A$6:$K$11,Послуги!J$2+1,FALSE))*Послуги!J$4</f>
        <v>#N/A</v>
      </c>
      <c r="AG27" s="6" t="e">
        <f>(1-VLOOKUP($W27,Послуги!$A$6:$K$11,Послуги!K$2+1,FALSE))*Послуги!K$4</f>
        <v>#N/A</v>
      </c>
      <c r="AH27" s="17"/>
      <c r="AI27" s="17"/>
    </row>
    <row r="28" spans="1:35" x14ac:dyDescent="0.25">
      <c r="G28" s="9"/>
      <c r="H28" s="9"/>
      <c r="L28" s="65">
        <f t="shared" si="0"/>
        <v>0</v>
      </c>
      <c r="M28" s="26">
        <f t="shared" si="4"/>
        <v>0</v>
      </c>
      <c r="N28" s="65">
        <f t="shared" si="5"/>
        <v>0</v>
      </c>
      <c r="V28" s="65">
        <f t="shared" si="3"/>
        <v>0</v>
      </c>
      <c r="W28" s="6" t="e">
        <f>VLOOKUP(F28,Номери!$A$2:$B$34,2,FALSE)</f>
        <v>#N/A</v>
      </c>
      <c r="X28" s="6" t="e">
        <f>(1-VLOOKUP($W28,Послуги!$A$6:$K$11,Послуги!B$2+1,FALSE))*Послуги!B$4</f>
        <v>#N/A</v>
      </c>
      <c r="Y28" s="6" t="e">
        <f>(1-VLOOKUP($W28,Послуги!$A$6:$K$11,Послуги!C$2+1,FALSE))*Послуги!C$4</f>
        <v>#N/A</v>
      </c>
      <c r="Z28" s="6" t="e">
        <f>(1-VLOOKUP($W28,Послуги!$A$6:$K$11,Послуги!D$2+1,FALSE))*Послуги!D$4</f>
        <v>#N/A</v>
      </c>
      <c r="AA28" s="6" t="e">
        <f>(1-VLOOKUP($W28,Послуги!$A$6:$K$11,Послуги!E$2+1,FALSE))*Послуги!E$4</f>
        <v>#N/A</v>
      </c>
      <c r="AB28" s="6" t="e">
        <f>(1-VLOOKUP($W28,Послуги!$A$6:$K$11,Послуги!F$2+1,FALSE))*Послуги!F$4</f>
        <v>#N/A</v>
      </c>
      <c r="AC28" s="6" t="e">
        <f>(1-VLOOKUP($W28,Послуги!$A$6:$K$11,Послуги!G$2+1,FALSE))*Послуги!G$4</f>
        <v>#N/A</v>
      </c>
      <c r="AD28" s="6" t="e">
        <f>(1-VLOOKUP($W28,Послуги!$A$6:$K$11,Послуги!H$2+1,FALSE))*Послуги!H$4</f>
        <v>#N/A</v>
      </c>
      <c r="AE28" s="6" t="e">
        <f>(1-VLOOKUP($W28,Послуги!$A$6:$K$11,Послуги!I$2+1,FALSE))*Послуги!I$4</f>
        <v>#N/A</v>
      </c>
      <c r="AF28" s="6" t="e">
        <f>(1-VLOOKUP($W28,Послуги!$A$6:$K$11,Послуги!J$2+1,FALSE))*Послуги!J$4</f>
        <v>#N/A</v>
      </c>
      <c r="AG28" s="6" t="e">
        <f>(1-VLOOKUP($W28,Послуги!$A$6:$K$11,Послуги!K$2+1,FALSE))*Послуги!K$4</f>
        <v>#N/A</v>
      </c>
    </row>
    <row r="29" spans="1:35" x14ac:dyDescent="0.25">
      <c r="G29" s="9"/>
      <c r="H29" s="9"/>
      <c r="L29" s="65">
        <f t="shared" si="0"/>
        <v>0</v>
      </c>
      <c r="M29" s="26">
        <f t="shared" si="4"/>
        <v>0</v>
      </c>
      <c r="N29" s="65">
        <f t="shared" si="5"/>
        <v>0</v>
      </c>
      <c r="V29" s="65">
        <f t="shared" si="3"/>
        <v>0</v>
      </c>
      <c r="W29" s="6" t="e">
        <f>VLOOKUP(F29,Номери!$A$2:$B$34,2,FALSE)</f>
        <v>#N/A</v>
      </c>
      <c r="X29" s="6" t="e">
        <f>(1-VLOOKUP($W29,Послуги!$A$6:$K$11,Послуги!B$2+1,FALSE))*Послуги!B$4</f>
        <v>#N/A</v>
      </c>
      <c r="Y29" s="6" t="e">
        <f>(1-VLOOKUP($W29,Послуги!$A$6:$K$11,Послуги!C$2+1,FALSE))*Послуги!C$4</f>
        <v>#N/A</v>
      </c>
      <c r="Z29" s="6" t="e">
        <f>(1-VLOOKUP($W29,Послуги!$A$6:$K$11,Послуги!D$2+1,FALSE))*Послуги!D$4</f>
        <v>#N/A</v>
      </c>
      <c r="AA29" s="6" t="e">
        <f>(1-VLOOKUP($W29,Послуги!$A$6:$K$11,Послуги!E$2+1,FALSE))*Послуги!E$4</f>
        <v>#N/A</v>
      </c>
      <c r="AB29" s="6" t="e">
        <f>(1-VLOOKUP($W29,Послуги!$A$6:$K$11,Послуги!F$2+1,FALSE))*Послуги!F$4</f>
        <v>#N/A</v>
      </c>
      <c r="AC29" s="6" t="e">
        <f>(1-VLOOKUP($W29,Послуги!$A$6:$K$11,Послуги!G$2+1,FALSE))*Послуги!G$4</f>
        <v>#N/A</v>
      </c>
      <c r="AD29" s="6" t="e">
        <f>(1-VLOOKUP($W29,Послуги!$A$6:$K$11,Послуги!H$2+1,FALSE))*Послуги!H$4</f>
        <v>#N/A</v>
      </c>
      <c r="AE29" s="6" t="e">
        <f>(1-VLOOKUP($W29,Послуги!$A$6:$K$11,Послуги!I$2+1,FALSE))*Послуги!I$4</f>
        <v>#N/A</v>
      </c>
      <c r="AF29" s="6" t="e">
        <f>(1-VLOOKUP($W29,Послуги!$A$6:$K$11,Послуги!J$2+1,FALSE))*Послуги!J$4</f>
        <v>#N/A</v>
      </c>
      <c r="AG29" s="6" t="e">
        <f>(1-VLOOKUP($W29,Послуги!$A$6:$K$11,Послуги!K$2+1,FALSE))*Послуги!K$4</f>
        <v>#N/A</v>
      </c>
    </row>
    <row r="30" spans="1:35" x14ac:dyDescent="0.25">
      <c r="G30" s="9"/>
      <c r="H30" s="9"/>
      <c r="L30" s="65">
        <f t="shared" si="0"/>
        <v>0</v>
      </c>
      <c r="M30" s="26">
        <f t="shared" si="4"/>
        <v>0</v>
      </c>
      <c r="N30" s="65">
        <f t="shared" si="5"/>
        <v>0</v>
      </c>
      <c r="V30" s="65">
        <f t="shared" si="3"/>
        <v>0</v>
      </c>
      <c r="W30" s="6" t="e">
        <f>VLOOKUP(F30,Номери!$A$2:$B$34,2,FALSE)</f>
        <v>#N/A</v>
      </c>
      <c r="X30" s="6" t="e">
        <f>(1-VLOOKUP($W30,Послуги!$A$6:$K$11,Послуги!B$2+1,FALSE))*Послуги!B$4</f>
        <v>#N/A</v>
      </c>
      <c r="Y30" s="6" t="e">
        <f>(1-VLOOKUP($W30,Послуги!$A$6:$K$11,Послуги!C$2+1,FALSE))*Послуги!C$4</f>
        <v>#N/A</v>
      </c>
      <c r="Z30" s="6" t="e">
        <f>(1-VLOOKUP($W30,Послуги!$A$6:$K$11,Послуги!D$2+1,FALSE))*Послуги!D$4</f>
        <v>#N/A</v>
      </c>
      <c r="AA30" s="6" t="e">
        <f>(1-VLOOKUP($W30,Послуги!$A$6:$K$11,Послуги!E$2+1,FALSE))*Послуги!E$4</f>
        <v>#N/A</v>
      </c>
      <c r="AB30" s="6" t="e">
        <f>(1-VLOOKUP($W30,Послуги!$A$6:$K$11,Послуги!F$2+1,FALSE))*Послуги!F$4</f>
        <v>#N/A</v>
      </c>
      <c r="AC30" s="6" t="e">
        <f>(1-VLOOKUP($W30,Послуги!$A$6:$K$11,Послуги!G$2+1,FALSE))*Послуги!G$4</f>
        <v>#N/A</v>
      </c>
      <c r="AD30" s="6" t="e">
        <f>(1-VLOOKUP($W30,Послуги!$A$6:$K$11,Послуги!H$2+1,FALSE))*Послуги!H$4</f>
        <v>#N/A</v>
      </c>
      <c r="AE30" s="6" t="e">
        <f>(1-VLOOKUP($W30,Послуги!$A$6:$K$11,Послуги!I$2+1,FALSE))*Послуги!I$4</f>
        <v>#N/A</v>
      </c>
      <c r="AF30" s="6" t="e">
        <f>(1-VLOOKUP($W30,Послуги!$A$6:$K$11,Послуги!J$2+1,FALSE))*Послуги!J$4</f>
        <v>#N/A</v>
      </c>
      <c r="AG30" s="6" t="e">
        <f>(1-VLOOKUP($W30,Послуги!$A$6:$K$11,Послуги!K$2+1,FALSE))*Послуги!K$4</f>
        <v>#N/A</v>
      </c>
    </row>
    <row r="31" spans="1:35" x14ac:dyDescent="0.25">
      <c r="G31" s="9"/>
      <c r="H31" s="9"/>
      <c r="L31" s="65">
        <f t="shared" si="0"/>
        <v>0</v>
      </c>
      <c r="M31" s="26">
        <f t="shared" si="4"/>
        <v>0</v>
      </c>
      <c r="N31" s="65">
        <f t="shared" si="5"/>
        <v>0</v>
      </c>
      <c r="V31" s="65">
        <f t="shared" si="3"/>
        <v>0</v>
      </c>
      <c r="W31" s="6" t="e">
        <f>VLOOKUP(F31,Номери!$A$2:$B$34,2,FALSE)</f>
        <v>#N/A</v>
      </c>
      <c r="X31" s="6" t="e">
        <f>(1-VLOOKUP($W31,Послуги!$A$6:$K$11,Послуги!B$2+1,FALSE))*Послуги!B$4</f>
        <v>#N/A</v>
      </c>
      <c r="Y31" s="6" t="e">
        <f>(1-VLOOKUP($W31,Послуги!$A$6:$K$11,Послуги!C$2+1,FALSE))*Послуги!C$4</f>
        <v>#N/A</v>
      </c>
      <c r="Z31" s="6" t="e">
        <f>(1-VLOOKUP($W31,Послуги!$A$6:$K$11,Послуги!D$2+1,FALSE))*Послуги!D$4</f>
        <v>#N/A</v>
      </c>
      <c r="AA31" s="6" t="e">
        <f>(1-VLOOKUP($W31,Послуги!$A$6:$K$11,Послуги!E$2+1,FALSE))*Послуги!E$4</f>
        <v>#N/A</v>
      </c>
      <c r="AB31" s="6" t="e">
        <f>(1-VLOOKUP($W31,Послуги!$A$6:$K$11,Послуги!F$2+1,FALSE))*Послуги!F$4</f>
        <v>#N/A</v>
      </c>
      <c r="AC31" s="6" t="e">
        <f>(1-VLOOKUP($W31,Послуги!$A$6:$K$11,Послуги!G$2+1,FALSE))*Послуги!G$4</f>
        <v>#N/A</v>
      </c>
      <c r="AD31" s="6" t="e">
        <f>(1-VLOOKUP($W31,Послуги!$A$6:$K$11,Послуги!H$2+1,FALSE))*Послуги!H$4</f>
        <v>#N/A</v>
      </c>
      <c r="AE31" s="6" t="e">
        <f>(1-VLOOKUP($W31,Послуги!$A$6:$K$11,Послуги!I$2+1,FALSE))*Послуги!I$4</f>
        <v>#N/A</v>
      </c>
      <c r="AF31" s="6" t="e">
        <f>(1-VLOOKUP($W31,Послуги!$A$6:$K$11,Послуги!J$2+1,FALSE))*Послуги!J$4</f>
        <v>#N/A</v>
      </c>
      <c r="AG31" s="6" t="e">
        <f>(1-VLOOKUP($W31,Послуги!$A$6:$K$11,Послуги!K$2+1,FALSE))*Послуги!K$4</f>
        <v>#N/A</v>
      </c>
    </row>
    <row r="32" spans="1:35" x14ac:dyDescent="0.25">
      <c r="G32" s="9"/>
      <c r="H32" s="9"/>
      <c r="L32" s="65">
        <f t="shared" si="0"/>
        <v>0</v>
      </c>
      <c r="M32" s="26">
        <f t="shared" si="4"/>
        <v>0</v>
      </c>
      <c r="N32" s="65">
        <f t="shared" si="5"/>
        <v>0</v>
      </c>
      <c r="V32" s="65">
        <f t="shared" si="3"/>
        <v>0</v>
      </c>
      <c r="W32" s="6" t="e">
        <f>VLOOKUP(F32,Номери!$A$2:$B$34,2,FALSE)</f>
        <v>#N/A</v>
      </c>
      <c r="X32" s="6" t="e">
        <f>(1-VLOOKUP($W32,Послуги!$A$6:$K$11,Послуги!B$2+1,FALSE))*Послуги!B$4</f>
        <v>#N/A</v>
      </c>
      <c r="Y32" s="6" t="e">
        <f>(1-VLOOKUP($W32,Послуги!$A$6:$K$11,Послуги!C$2+1,FALSE))*Послуги!C$4</f>
        <v>#N/A</v>
      </c>
      <c r="Z32" s="6" t="e">
        <f>(1-VLOOKUP($W32,Послуги!$A$6:$K$11,Послуги!D$2+1,FALSE))*Послуги!D$4</f>
        <v>#N/A</v>
      </c>
      <c r="AA32" s="6" t="e">
        <f>(1-VLOOKUP($W32,Послуги!$A$6:$K$11,Послуги!E$2+1,FALSE))*Послуги!E$4</f>
        <v>#N/A</v>
      </c>
      <c r="AB32" s="6" t="e">
        <f>(1-VLOOKUP($W32,Послуги!$A$6:$K$11,Послуги!F$2+1,FALSE))*Послуги!F$4</f>
        <v>#N/A</v>
      </c>
      <c r="AC32" s="6" t="e">
        <f>(1-VLOOKUP($W32,Послуги!$A$6:$K$11,Послуги!G$2+1,FALSE))*Послуги!G$4</f>
        <v>#N/A</v>
      </c>
      <c r="AD32" s="6" t="e">
        <f>(1-VLOOKUP($W32,Послуги!$A$6:$K$11,Послуги!H$2+1,FALSE))*Послуги!H$4</f>
        <v>#N/A</v>
      </c>
      <c r="AE32" s="6" t="e">
        <f>(1-VLOOKUP($W32,Послуги!$A$6:$K$11,Послуги!I$2+1,FALSE))*Послуги!I$4</f>
        <v>#N/A</v>
      </c>
      <c r="AF32" s="6" t="e">
        <f>(1-VLOOKUP($W32,Послуги!$A$6:$K$11,Послуги!J$2+1,FALSE))*Послуги!J$4</f>
        <v>#N/A</v>
      </c>
      <c r="AG32" s="6" t="e">
        <f>(1-VLOOKUP($W32,Послуги!$A$6:$K$11,Послуги!K$2+1,FALSE))*Послуги!K$4</f>
        <v>#N/A</v>
      </c>
    </row>
    <row r="33" spans="7:33" x14ac:dyDescent="0.25">
      <c r="G33" s="9"/>
      <c r="H33" s="9"/>
      <c r="L33" s="65">
        <f t="shared" si="0"/>
        <v>0</v>
      </c>
      <c r="M33" s="26">
        <f t="shared" si="4"/>
        <v>0</v>
      </c>
      <c r="N33" s="65">
        <f t="shared" si="5"/>
        <v>0</v>
      </c>
      <c r="V33" s="65">
        <f t="shared" si="3"/>
        <v>0</v>
      </c>
      <c r="W33" s="6" t="e">
        <f>VLOOKUP(F33,Номери!$A$2:$B$34,2,FALSE)</f>
        <v>#N/A</v>
      </c>
      <c r="X33" s="6" t="e">
        <f>(1-VLOOKUP($W33,Послуги!$A$6:$K$11,Послуги!B$2+1,FALSE))*Послуги!B$4</f>
        <v>#N/A</v>
      </c>
      <c r="Y33" s="6" t="e">
        <f>(1-VLOOKUP($W33,Послуги!$A$6:$K$11,Послуги!C$2+1,FALSE))*Послуги!C$4</f>
        <v>#N/A</v>
      </c>
      <c r="Z33" s="6" t="e">
        <f>(1-VLOOKUP($W33,Послуги!$A$6:$K$11,Послуги!D$2+1,FALSE))*Послуги!D$4</f>
        <v>#N/A</v>
      </c>
      <c r="AA33" s="6" t="e">
        <f>(1-VLOOKUP($W33,Послуги!$A$6:$K$11,Послуги!E$2+1,FALSE))*Послуги!E$4</f>
        <v>#N/A</v>
      </c>
      <c r="AB33" s="6" t="e">
        <f>(1-VLOOKUP($W33,Послуги!$A$6:$K$11,Послуги!F$2+1,FALSE))*Послуги!F$4</f>
        <v>#N/A</v>
      </c>
      <c r="AC33" s="6" t="e">
        <f>(1-VLOOKUP($W33,Послуги!$A$6:$K$11,Послуги!G$2+1,FALSE))*Послуги!G$4</f>
        <v>#N/A</v>
      </c>
      <c r="AD33" s="6" t="e">
        <f>(1-VLOOKUP($W33,Послуги!$A$6:$K$11,Послуги!H$2+1,FALSE))*Послуги!H$4</f>
        <v>#N/A</v>
      </c>
      <c r="AE33" s="6" t="e">
        <f>(1-VLOOKUP($W33,Послуги!$A$6:$K$11,Послуги!I$2+1,FALSE))*Послуги!I$4</f>
        <v>#N/A</v>
      </c>
      <c r="AF33" s="6" t="e">
        <f>(1-VLOOKUP($W33,Послуги!$A$6:$K$11,Послуги!J$2+1,FALSE))*Послуги!J$4</f>
        <v>#N/A</v>
      </c>
      <c r="AG33" s="6" t="e">
        <f>(1-VLOOKUP($W33,Послуги!$A$6:$K$11,Послуги!K$2+1,FALSE))*Послуги!K$4</f>
        <v>#N/A</v>
      </c>
    </row>
    <row r="34" spans="7:33" x14ac:dyDescent="0.25">
      <c r="G34" s="9"/>
      <c r="H34" s="9"/>
      <c r="L34" s="65">
        <f t="shared" si="0"/>
        <v>0</v>
      </c>
      <c r="M34" s="26">
        <f t="shared" si="4"/>
        <v>0</v>
      </c>
      <c r="N34" s="65">
        <f t="shared" si="5"/>
        <v>0</v>
      </c>
      <c r="V34" s="65">
        <f t="shared" si="3"/>
        <v>0</v>
      </c>
      <c r="W34" s="6" t="e">
        <f>VLOOKUP(F34,Номери!$A$2:$B$34,2,FALSE)</f>
        <v>#N/A</v>
      </c>
      <c r="X34" s="6" t="e">
        <f>(1-VLOOKUP($W34,Послуги!$A$6:$K$11,Послуги!B$2+1,FALSE))*Послуги!B$4</f>
        <v>#N/A</v>
      </c>
      <c r="Y34" s="6" t="e">
        <f>(1-VLOOKUP($W34,Послуги!$A$6:$K$11,Послуги!C$2+1,FALSE))*Послуги!C$4</f>
        <v>#N/A</v>
      </c>
      <c r="Z34" s="6" t="e">
        <f>(1-VLOOKUP($W34,Послуги!$A$6:$K$11,Послуги!D$2+1,FALSE))*Послуги!D$4</f>
        <v>#N/A</v>
      </c>
      <c r="AA34" s="6" t="e">
        <f>(1-VLOOKUP($W34,Послуги!$A$6:$K$11,Послуги!E$2+1,FALSE))*Послуги!E$4</f>
        <v>#N/A</v>
      </c>
      <c r="AB34" s="6" t="e">
        <f>(1-VLOOKUP($W34,Послуги!$A$6:$K$11,Послуги!F$2+1,FALSE))*Послуги!F$4</f>
        <v>#N/A</v>
      </c>
      <c r="AC34" s="6" t="e">
        <f>(1-VLOOKUP($W34,Послуги!$A$6:$K$11,Послуги!G$2+1,FALSE))*Послуги!G$4</f>
        <v>#N/A</v>
      </c>
      <c r="AD34" s="6" t="e">
        <f>(1-VLOOKUP($W34,Послуги!$A$6:$K$11,Послуги!H$2+1,FALSE))*Послуги!H$4</f>
        <v>#N/A</v>
      </c>
      <c r="AE34" s="6" t="e">
        <f>(1-VLOOKUP($W34,Послуги!$A$6:$K$11,Послуги!I$2+1,FALSE))*Послуги!I$4</f>
        <v>#N/A</v>
      </c>
      <c r="AF34" s="6" t="e">
        <f>(1-VLOOKUP($W34,Послуги!$A$6:$K$11,Послуги!J$2+1,FALSE))*Послуги!J$4</f>
        <v>#N/A</v>
      </c>
      <c r="AG34" s="6" t="e">
        <f>(1-VLOOKUP($W34,Послуги!$A$6:$K$11,Послуги!K$2+1,FALSE))*Послуги!K$4</f>
        <v>#N/A</v>
      </c>
    </row>
    <row r="35" spans="7:33" x14ac:dyDescent="0.25">
      <c r="G35" s="9"/>
      <c r="H35" s="9"/>
      <c r="L35" s="65">
        <f t="shared" si="0"/>
        <v>0</v>
      </c>
      <c r="M35" s="26">
        <f t="shared" si="4"/>
        <v>0</v>
      </c>
      <c r="N35" s="65">
        <f t="shared" si="5"/>
        <v>0</v>
      </c>
      <c r="V35" s="65">
        <f t="shared" si="3"/>
        <v>0</v>
      </c>
      <c r="W35" s="6" t="e">
        <f>VLOOKUP(F35,Номери!$A$2:$B$34,2,FALSE)</f>
        <v>#N/A</v>
      </c>
      <c r="X35" s="6" t="e">
        <f>(1-VLOOKUP($W35,Послуги!$A$6:$K$11,Послуги!B$2+1,FALSE))*Послуги!B$4</f>
        <v>#N/A</v>
      </c>
      <c r="Y35" s="6" t="e">
        <f>(1-VLOOKUP($W35,Послуги!$A$6:$K$11,Послуги!C$2+1,FALSE))*Послуги!C$4</f>
        <v>#N/A</v>
      </c>
      <c r="Z35" s="6" t="e">
        <f>(1-VLOOKUP($W35,Послуги!$A$6:$K$11,Послуги!D$2+1,FALSE))*Послуги!D$4</f>
        <v>#N/A</v>
      </c>
      <c r="AA35" s="6" t="e">
        <f>(1-VLOOKUP($W35,Послуги!$A$6:$K$11,Послуги!E$2+1,FALSE))*Послуги!E$4</f>
        <v>#N/A</v>
      </c>
      <c r="AB35" s="6" t="e">
        <f>(1-VLOOKUP($W35,Послуги!$A$6:$K$11,Послуги!F$2+1,FALSE))*Послуги!F$4</f>
        <v>#N/A</v>
      </c>
      <c r="AC35" s="6" t="e">
        <f>(1-VLOOKUP($W35,Послуги!$A$6:$K$11,Послуги!G$2+1,FALSE))*Послуги!G$4</f>
        <v>#N/A</v>
      </c>
      <c r="AD35" s="6" t="e">
        <f>(1-VLOOKUP($W35,Послуги!$A$6:$K$11,Послуги!H$2+1,FALSE))*Послуги!H$4</f>
        <v>#N/A</v>
      </c>
      <c r="AE35" s="6" t="e">
        <f>(1-VLOOKUP($W35,Послуги!$A$6:$K$11,Послуги!I$2+1,FALSE))*Послуги!I$4</f>
        <v>#N/A</v>
      </c>
      <c r="AF35" s="6" t="e">
        <f>(1-VLOOKUP($W35,Послуги!$A$6:$K$11,Послуги!J$2+1,FALSE))*Послуги!J$4</f>
        <v>#N/A</v>
      </c>
      <c r="AG35" s="6" t="e">
        <f>(1-VLOOKUP($W35,Послуги!$A$6:$K$11,Послуги!K$2+1,FALSE))*Послуги!K$4</f>
        <v>#N/A</v>
      </c>
    </row>
    <row r="36" spans="7:33" x14ac:dyDescent="0.25">
      <c r="G36" s="9"/>
      <c r="H36" s="9"/>
      <c r="L36" s="65">
        <f t="shared" si="0"/>
        <v>0</v>
      </c>
      <c r="M36" s="26">
        <f t="shared" si="4"/>
        <v>0</v>
      </c>
      <c r="N36" s="65">
        <f t="shared" si="5"/>
        <v>0</v>
      </c>
      <c r="V36" s="65">
        <f t="shared" si="3"/>
        <v>0</v>
      </c>
      <c r="W36" s="6" t="e">
        <f>VLOOKUP(F36,Номери!$A$2:$B$34,2,FALSE)</f>
        <v>#N/A</v>
      </c>
      <c r="X36" s="6" t="e">
        <f>(1-VLOOKUP($W36,Послуги!$A$6:$K$11,Послуги!B$2+1,FALSE))*Послуги!B$4</f>
        <v>#N/A</v>
      </c>
      <c r="Y36" s="6" t="e">
        <f>(1-VLOOKUP($W36,Послуги!$A$6:$K$11,Послуги!C$2+1,FALSE))*Послуги!C$4</f>
        <v>#N/A</v>
      </c>
      <c r="Z36" s="6" t="e">
        <f>(1-VLOOKUP($W36,Послуги!$A$6:$K$11,Послуги!D$2+1,FALSE))*Послуги!D$4</f>
        <v>#N/A</v>
      </c>
      <c r="AA36" s="6" t="e">
        <f>(1-VLOOKUP($W36,Послуги!$A$6:$K$11,Послуги!E$2+1,FALSE))*Послуги!E$4</f>
        <v>#N/A</v>
      </c>
      <c r="AB36" s="6" t="e">
        <f>(1-VLOOKUP($W36,Послуги!$A$6:$K$11,Послуги!F$2+1,FALSE))*Послуги!F$4</f>
        <v>#N/A</v>
      </c>
      <c r="AC36" s="6" t="e">
        <f>(1-VLOOKUP($W36,Послуги!$A$6:$K$11,Послуги!G$2+1,FALSE))*Послуги!G$4</f>
        <v>#N/A</v>
      </c>
      <c r="AD36" s="6" t="e">
        <f>(1-VLOOKUP($W36,Послуги!$A$6:$K$11,Послуги!H$2+1,FALSE))*Послуги!H$4</f>
        <v>#N/A</v>
      </c>
      <c r="AE36" s="6" t="e">
        <f>(1-VLOOKUP($W36,Послуги!$A$6:$K$11,Послуги!I$2+1,FALSE))*Послуги!I$4</f>
        <v>#N/A</v>
      </c>
      <c r="AF36" s="6" t="e">
        <f>(1-VLOOKUP($W36,Послуги!$A$6:$K$11,Послуги!J$2+1,FALSE))*Послуги!J$4</f>
        <v>#N/A</v>
      </c>
      <c r="AG36" s="6" t="e">
        <f>(1-VLOOKUP($W36,Послуги!$A$6:$K$11,Послуги!K$2+1,FALSE))*Послуги!K$4</f>
        <v>#N/A</v>
      </c>
    </row>
    <row r="37" spans="7:33" x14ac:dyDescent="0.25">
      <c r="G37" s="9"/>
      <c r="H37" s="9"/>
      <c r="L37" s="65">
        <f t="shared" si="0"/>
        <v>0</v>
      </c>
      <c r="M37" s="26">
        <f t="shared" si="4"/>
        <v>0</v>
      </c>
      <c r="N37" s="65">
        <f t="shared" si="5"/>
        <v>0</v>
      </c>
      <c r="V37" s="65">
        <f t="shared" si="3"/>
        <v>0</v>
      </c>
      <c r="W37" s="6" t="e">
        <f>VLOOKUP(F37,Номери!$A$2:$B$34,2,FALSE)</f>
        <v>#N/A</v>
      </c>
      <c r="X37" s="6" t="e">
        <f>(1-VLOOKUP($W37,Послуги!$A$6:$K$11,Послуги!B$2+1,FALSE))*Послуги!B$4</f>
        <v>#N/A</v>
      </c>
      <c r="Y37" s="6" t="e">
        <f>(1-VLOOKUP($W37,Послуги!$A$6:$K$11,Послуги!C$2+1,FALSE))*Послуги!C$4</f>
        <v>#N/A</v>
      </c>
      <c r="Z37" s="6" t="e">
        <f>(1-VLOOKUP($W37,Послуги!$A$6:$K$11,Послуги!D$2+1,FALSE))*Послуги!D$4</f>
        <v>#N/A</v>
      </c>
      <c r="AA37" s="6" t="e">
        <f>(1-VLOOKUP($W37,Послуги!$A$6:$K$11,Послуги!E$2+1,FALSE))*Послуги!E$4</f>
        <v>#N/A</v>
      </c>
      <c r="AB37" s="6" t="e">
        <f>(1-VLOOKUP($W37,Послуги!$A$6:$K$11,Послуги!F$2+1,FALSE))*Послуги!F$4</f>
        <v>#N/A</v>
      </c>
      <c r="AC37" s="6" t="e">
        <f>(1-VLOOKUP($W37,Послуги!$A$6:$K$11,Послуги!G$2+1,FALSE))*Послуги!G$4</f>
        <v>#N/A</v>
      </c>
      <c r="AD37" s="6" t="e">
        <f>(1-VLOOKUP($W37,Послуги!$A$6:$K$11,Послуги!H$2+1,FALSE))*Послуги!H$4</f>
        <v>#N/A</v>
      </c>
      <c r="AE37" s="6" t="e">
        <f>(1-VLOOKUP($W37,Послуги!$A$6:$K$11,Послуги!I$2+1,FALSE))*Послуги!I$4</f>
        <v>#N/A</v>
      </c>
      <c r="AF37" s="6" t="e">
        <f>(1-VLOOKUP($W37,Послуги!$A$6:$K$11,Послуги!J$2+1,FALSE))*Послуги!J$4</f>
        <v>#N/A</v>
      </c>
      <c r="AG37" s="6" t="e">
        <f>(1-VLOOKUP($W37,Послуги!$A$6:$K$11,Послуги!K$2+1,FALSE))*Послуги!K$4</f>
        <v>#N/A</v>
      </c>
    </row>
    <row r="38" spans="7:33" x14ac:dyDescent="0.25">
      <c r="G38" s="9"/>
      <c r="H38" s="9"/>
      <c r="L38" s="65">
        <f t="shared" si="0"/>
        <v>0</v>
      </c>
      <c r="M38" s="26">
        <f t="shared" si="4"/>
        <v>0</v>
      </c>
      <c r="N38" s="65">
        <f t="shared" si="5"/>
        <v>0</v>
      </c>
      <c r="V38" s="65">
        <f t="shared" si="3"/>
        <v>0</v>
      </c>
      <c r="W38" s="6" t="e">
        <f>VLOOKUP(F38,Номери!$A$2:$B$34,2,FALSE)</f>
        <v>#N/A</v>
      </c>
      <c r="X38" s="6" t="e">
        <f>(1-VLOOKUP($W38,Послуги!$A$6:$K$11,Послуги!B$2+1,FALSE))*Послуги!B$4</f>
        <v>#N/A</v>
      </c>
      <c r="Y38" s="6" t="e">
        <f>(1-VLOOKUP($W38,Послуги!$A$6:$K$11,Послуги!C$2+1,FALSE))*Послуги!C$4</f>
        <v>#N/A</v>
      </c>
      <c r="Z38" s="6" t="e">
        <f>(1-VLOOKUP($W38,Послуги!$A$6:$K$11,Послуги!D$2+1,FALSE))*Послуги!D$4</f>
        <v>#N/A</v>
      </c>
      <c r="AA38" s="6" t="e">
        <f>(1-VLOOKUP($W38,Послуги!$A$6:$K$11,Послуги!E$2+1,FALSE))*Послуги!E$4</f>
        <v>#N/A</v>
      </c>
      <c r="AB38" s="6" t="e">
        <f>(1-VLOOKUP($W38,Послуги!$A$6:$K$11,Послуги!F$2+1,FALSE))*Послуги!F$4</f>
        <v>#N/A</v>
      </c>
      <c r="AC38" s="6" t="e">
        <f>(1-VLOOKUP($W38,Послуги!$A$6:$K$11,Послуги!G$2+1,FALSE))*Послуги!G$4</f>
        <v>#N/A</v>
      </c>
      <c r="AD38" s="6" t="e">
        <f>(1-VLOOKUP($W38,Послуги!$A$6:$K$11,Послуги!H$2+1,FALSE))*Послуги!H$4</f>
        <v>#N/A</v>
      </c>
      <c r="AE38" s="6" t="e">
        <f>(1-VLOOKUP($W38,Послуги!$A$6:$K$11,Послуги!I$2+1,FALSE))*Послуги!I$4</f>
        <v>#N/A</v>
      </c>
      <c r="AF38" s="6" t="e">
        <f>(1-VLOOKUP($W38,Послуги!$A$6:$K$11,Послуги!J$2+1,FALSE))*Послуги!J$4</f>
        <v>#N/A</v>
      </c>
      <c r="AG38" s="6" t="e">
        <f>(1-VLOOKUP($W38,Послуги!$A$6:$K$11,Послуги!K$2+1,FALSE))*Послуги!K$4</f>
        <v>#N/A</v>
      </c>
    </row>
    <row r="39" spans="7:33" x14ac:dyDescent="0.25">
      <c r="G39" s="9"/>
      <c r="H39" s="9"/>
      <c r="L39" s="65">
        <f t="shared" si="0"/>
        <v>0</v>
      </c>
      <c r="M39" s="26">
        <f t="shared" si="4"/>
        <v>0</v>
      </c>
      <c r="N39" s="65">
        <f t="shared" si="5"/>
        <v>0</v>
      </c>
      <c r="V39" s="65">
        <f t="shared" si="3"/>
        <v>0</v>
      </c>
      <c r="W39" s="6" t="e">
        <f>VLOOKUP(F39,Номери!$A$2:$B$34,2,FALSE)</f>
        <v>#N/A</v>
      </c>
      <c r="X39" s="6" t="e">
        <f>(1-VLOOKUP($W39,Послуги!$A$6:$K$11,Послуги!B$2+1,FALSE))*Послуги!B$4</f>
        <v>#N/A</v>
      </c>
      <c r="Y39" s="6" t="e">
        <f>(1-VLOOKUP($W39,Послуги!$A$6:$K$11,Послуги!C$2+1,FALSE))*Послуги!C$4</f>
        <v>#N/A</v>
      </c>
      <c r="Z39" s="6" t="e">
        <f>(1-VLOOKUP($W39,Послуги!$A$6:$K$11,Послуги!D$2+1,FALSE))*Послуги!D$4</f>
        <v>#N/A</v>
      </c>
      <c r="AA39" s="6" t="e">
        <f>(1-VLOOKUP($W39,Послуги!$A$6:$K$11,Послуги!E$2+1,FALSE))*Послуги!E$4</f>
        <v>#N/A</v>
      </c>
      <c r="AB39" s="6" t="e">
        <f>(1-VLOOKUP($W39,Послуги!$A$6:$K$11,Послуги!F$2+1,FALSE))*Послуги!F$4</f>
        <v>#N/A</v>
      </c>
      <c r="AC39" s="6" t="e">
        <f>(1-VLOOKUP($W39,Послуги!$A$6:$K$11,Послуги!G$2+1,FALSE))*Послуги!G$4</f>
        <v>#N/A</v>
      </c>
      <c r="AD39" s="6" t="e">
        <f>(1-VLOOKUP($W39,Послуги!$A$6:$K$11,Послуги!H$2+1,FALSE))*Послуги!H$4</f>
        <v>#N/A</v>
      </c>
      <c r="AE39" s="6" t="e">
        <f>(1-VLOOKUP($W39,Послуги!$A$6:$K$11,Послуги!I$2+1,FALSE))*Послуги!I$4</f>
        <v>#N/A</v>
      </c>
      <c r="AF39" s="6" t="e">
        <f>(1-VLOOKUP($W39,Послуги!$A$6:$K$11,Послуги!J$2+1,FALSE))*Послуги!J$4</f>
        <v>#N/A</v>
      </c>
      <c r="AG39" s="6" t="e">
        <f>(1-VLOOKUP($W39,Послуги!$A$6:$K$11,Послуги!K$2+1,FALSE))*Послуги!K$4</f>
        <v>#N/A</v>
      </c>
    </row>
    <row r="40" spans="7:33" x14ac:dyDescent="0.25">
      <c r="G40" s="9"/>
      <c r="H40" s="9"/>
      <c r="L40" s="65">
        <f t="shared" si="0"/>
        <v>0</v>
      </c>
      <c r="M40" s="26">
        <f t="shared" si="4"/>
        <v>0</v>
      </c>
      <c r="N40" s="65">
        <f t="shared" si="5"/>
        <v>0</v>
      </c>
      <c r="V40" s="65">
        <f t="shared" si="3"/>
        <v>0</v>
      </c>
      <c r="W40" s="6" t="e">
        <f>VLOOKUP(F40,Номери!$A$2:$B$34,2,FALSE)</f>
        <v>#N/A</v>
      </c>
      <c r="X40" s="6" t="e">
        <f>(1-VLOOKUP($W40,Послуги!$A$6:$K$11,Послуги!B$2+1,FALSE))*Послуги!B$4</f>
        <v>#N/A</v>
      </c>
      <c r="Y40" s="6" t="e">
        <f>(1-VLOOKUP($W40,Послуги!$A$6:$K$11,Послуги!C$2+1,FALSE))*Послуги!C$4</f>
        <v>#N/A</v>
      </c>
      <c r="Z40" s="6" t="e">
        <f>(1-VLOOKUP($W40,Послуги!$A$6:$K$11,Послуги!D$2+1,FALSE))*Послуги!D$4</f>
        <v>#N/A</v>
      </c>
      <c r="AA40" s="6" t="e">
        <f>(1-VLOOKUP($W40,Послуги!$A$6:$K$11,Послуги!E$2+1,FALSE))*Послуги!E$4</f>
        <v>#N/A</v>
      </c>
      <c r="AB40" s="6" t="e">
        <f>(1-VLOOKUP($W40,Послуги!$A$6:$K$11,Послуги!F$2+1,FALSE))*Послуги!F$4</f>
        <v>#N/A</v>
      </c>
      <c r="AC40" s="6" t="e">
        <f>(1-VLOOKUP($W40,Послуги!$A$6:$K$11,Послуги!G$2+1,FALSE))*Послуги!G$4</f>
        <v>#N/A</v>
      </c>
      <c r="AD40" s="6" t="e">
        <f>(1-VLOOKUP($W40,Послуги!$A$6:$K$11,Послуги!H$2+1,FALSE))*Послуги!H$4</f>
        <v>#N/A</v>
      </c>
      <c r="AE40" s="6" t="e">
        <f>(1-VLOOKUP($W40,Послуги!$A$6:$K$11,Послуги!I$2+1,FALSE))*Послуги!I$4</f>
        <v>#N/A</v>
      </c>
      <c r="AF40" s="6" t="e">
        <f>(1-VLOOKUP($W40,Послуги!$A$6:$K$11,Послуги!J$2+1,FALSE))*Послуги!J$4</f>
        <v>#N/A</v>
      </c>
      <c r="AG40" s="6" t="e">
        <f>(1-VLOOKUP($W40,Послуги!$A$6:$K$11,Послуги!K$2+1,FALSE))*Послуги!K$4</f>
        <v>#N/A</v>
      </c>
    </row>
    <row r="41" spans="7:33" x14ac:dyDescent="0.25">
      <c r="G41" s="9"/>
      <c r="H41" s="9"/>
      <c r="L41" s="65">
        <f t="shared" si="0"/>
        <v>0</v>
      </c>
      <c r="M41" s="26">
        <f t="shared" si="4"/>
        <v>0</v>
      </c>
      <c r="N41" s="65">
        <f t="shared" si="5"/>
        <v>0</v>
      </c>
      <c r="V41" s="65">
        <f t="shared" si="3"/>
        <v>0</v>
      </c>
      <c r="W41" s="6" t="e">
        <f>VLOOKUP(F41,Номери!$A$2:$B$34,2,FALSE)</f>
        <v>#N/A</v>
      </c>
      <c r="X41" s="6" t="e">
        <f>(1-VLOOKUP($W41,Послуги!$A$6:$K$11,Послуги!B$2+1,FALSE))*Послуги!B$4</f>
        <v>#N/A</v>
      </c>
      <c r="Y41" s="6" t="e">
        <f>(1-VLOOKUP($W41,Послуги!$A$6:$K$11,Послуги!C$2+1,FALSE))*Послуги!C$4</f>
        <v>#N/A</v>
      </c>
      <c r="Z41" s="6" t="e">
        <f>(1-VLOOKUP($W41,Послуги!$A$6:$K$11,Послуги!D$2+1,FALSE))*Послуги!D$4</f>
        <v>#N/A</v>
      </c>
      <c r="AA41" s="6" t="e">
        <f>(1-VLOOKUP($W41,Послуги!$A$6:$K$11,Послуги!E$2+1,FALSE))*Послуги!E$4</f>
        <v>#N/A</v>
      </c>
      <c r="AB41" s="6" t="e">
        <f>(1-VLOOKUP($W41,Послуги!$A$6:$K$11,Послуги!F$2+1,FALSE))*Послуги!F$4</f>
        <v>#N/A</v>
      </c>
      <c r="AC41" s="6" t="e">
        <f>(1-VLOOKUP($W41,Послуги!$A$6:$K$11,Послуги!G$2+1,FALSE))*Послуги!G$4</f>
        <v>#N/A</v>
      </c>
      <c r="AD41" s="6" t="e">
        <f>(1-VLOOKUP($W41,Послуги!$A$6:$K$11,Послуги!H$2+1,FALSE))*Послуги!H$4</f>
        <v>#N/A</v>
      </c>
      <c r="AE41" s="6" t="e">
        <f>(1-VLOOKUP($W41,Послуги!$A$6:$K$11,Послуги!I$2+1,FALSE))*Послуги!I$4</f>
        <v>#N/A</v>
      </c>
      <c r="AF41" s="6" t="e">
        <f>(1-VLOOKUP($W41,Послуги!$A$6:$K$11,Послуги!J$2+1,FALSE))*Послуги!J$4</f>
        <v>#N/A</v>
      </c>
      <c r="AG41" s="6" t="e">
        <f>(1-VLOOKUP($W41,Послуги!$A$6:$K$11,Послуги!K$2+1,FALSE))*Послуги!K$4</f>
        <v>#N/A</v>
      </c>
    </row>
    <row r="42" spans="7:33" x14ac:dyDescent="0.25">
      <c r="G42" s="9"/>
      <c r="H42" s="9"/>
      <c r="L42" s="65">
        <f t="shared" si="0"/>
        <v>0</v>
      </c>
      <c r="M42" s="26">
        <f t="shared" si="4"/>
        <v>0</v>
      </c>
      <c r="N42" s="65">
        <f t="shared" si="5"/>
        <v>0</v>
      </c>
      <c r="V42" s="65">
        <f t="shared" si="3"/>
        <v>0</v>
      </c>
      <c r="W42" s="6" t="e">
        <f>VLOOKUP(F42,Номери!$A$2:$B$34,2,FALSE)</f>
        <v>#N/A</v>
      </c>
      <c r="X42" s="6" t="e">
        <f>(1-VLOOKUP($W42,Послуги!$A$6:$K$11,Послуги!B$2+1,FALSE))*Послуги!B$4</f>
        <v>#N/A</v>
      </c>
      <c r="Y42" s="6" t="e">
        <f>(1-VLOOKUP($W42,Послуги!$A$6:$K$11,Послуги!C$2+1,FALSE))*Послуги!C$4</f>
        <v>#N/A</v>
      </c>
      <c r="Z42" s="6" t="e">
        <f>(1-VLOOKUP($W42,Послуги!$A$6:$K$11,Послуги!D$2+1,FALSE))*Послуги!D$4</f>
        <v>#N/A</v>
      </c>
      <c r="AA42" s="6" t="e">
        <f>(1-VLOOKUP($W42,Послуги!$A$6:$K$11,Послуги!E$2+1,FALSE))*Послуги!E$4</f>
        <v>#N/A</v>
      </c>
      <c r="AB42" s="6" t="e">
        <f>(1-VLOOKUP($W42,Послуги!$A$6:$K$11,Послуги!F$2+1,FALSE))*Послуги!F$4</f>
        <v>#N/A</v>
      </c>
      <c r="AC42" s="6" t="e">
        <f>(1-VLOOKUP($W42,Послуги!$A$6:$K$11,Послуги!G$2+1,FALSE))*Послуги!G$4</f>
        <v>#N/A</v>
      </c>
      <c r="AD42" s="6" t="e">
        <f>(1-VLOOKUP($W42,Послуги!$A$6:$K$11,Послуги!H$2+1,FALSE))*Послуги!H$4</f>
        <v>#N/A</v>
      </c>
      <c r="AE42" s="6" t="e">
        <f>(1-VLOOKUP($W42,Послуги!$A$6:$K$11,Послуги!I$2+1,FALSE))*Послуги!I$4</f>
        <v>#N/A</v>
      </c>
      <c r="AF42" s="6" t="e">
        <f>(1-VLOOKUP($W42,Послуги!$A$6:$K$11,Послуги!J$2+1,FALSE))*Послуги!J$4</f>
        <v>#N/A</v>
      </c>
      <c r="AG42" s="6" t="e">
        <f>(1-VLOOKUP($W42,Послуги!$A$6:$K$11,Послуги!K$2+1,FALSE))*Послуги!K$4</f>
        <v>#N/A</v>
      </c>
    </row>
    <row r="43" spans="7:33" x14ac:dyDescent="0.25">
      <c r="G43" s="9"/>
      <c r="H43" s="9"/>
      <c r="L43" s="65">
        <f t="shared" si="0"/>
        <v>0</v>
      </c>
      <c r="M43" s="26">
        <f t="shared" si="4"/>
        <v>0</v>
      </c>
      <c r="N43" s="65">
        <f t="shared" si="5"/>
        <v>0</v>
      </c>
      <c r="V43" s="65">
        <f t="shared" si="3"/>
        <v>0</v>
      </c>
      <c r="W43" s="6" t="e">
        <f>VLOOKUP(F43,Номери!$A$2:$B$34,2,FALSE)</f>
        <v>#N/A</v>
      </c>
      <c r="X43" s="6" t="e">
        <f>(1-VLOOKUP($W43,Послуги!$A$6:$K$11,Послуги!B$2+1,FALSE))*Послуги!B$4</f>
        <v>#N/A</v>
      </c>
      <c r="Y43" s="6" t="e">
        <f>(1-VLOOKUP($W43,Послуги!$A$6:$K$11,Послуги!C$2+1,FALSE))*Послуги!C$4</f>
        <v>#N/A</v>
      </c>
      <c r="Z43" s="6" t="e">
        <f>(1-VLOOKUP($W43,Послуги!$A$6:$K$11,Послуги!D$2+1,FALSE))*Послуги!D$4</f>
        <v>#N/A</v>
      </c>
      <c r="AA43" s="6" t="e">
        <f>(1-VLOOKUP($W43,Послуги!$A$6:$K$11,Послуги!E$2+1,FALSE))*Послуги!E$4</f>
        <v>#N/A</v>
      </c>
      <c r="AB43" s="6" t="e">
        <f>(1-VLOOKUP($W43,Послуги!$A$6:$K$11,Послуги!F$2+1,FALSE))*Послуги!F$4</f>
        <v>#N/A</v>
      </c>
      <c r="AC43" s="6" t="e">
        <f>(1-VLOOKUP($W43,Послуги!$A$6:$K$11,Послуги!G$2+1,FALSE))*Послуги!G$4</f>
        <v>#N/A</v>
      </c>
      <c r="AD43" s="6" t="e">
        <f>(1-VLOOKUP($W43,Послуги!$A$6:$K$11,Послуги!H$2+1,FALSE))*Послуги!H$4</f>
        <v>#N/A</v>
      </c>
      <c r="AE43" s="6" t="e">
        <f>(1-VLOOKUP($W43,Послуги!$A$6:$K$11,Послуги!I$2+1,FALSE))*Послуги!I$4</f>
        <v>#N/A</v>
      </c>
      <c r="AF43" s="6" t="e">
        <f>(1-VLOOKUP($W43,Послуги!$A$6:$K$11,Послуги!J$2+1,FALSE))*Послуги!J$4</f>
        <v>#N/A</v>
      </c>
      <c r="AG43" s="6" t="e">
        <f>(1-VLOOKUP($W43,Послуги!$A$6:$K$11,Послуги!K$2+1,FALSE))*Послуги!K$4</f>
        <v>#N/A</v>
      </c>
    </row>
    <row r="44" spans="7:33" x14ac:dyDescent="0.25">
      <c r="L44" s="65">
        <f t="shared" si="0"/>
        <v>0</v>
      </c>
      <c r="M44" s="26">
        <f t="shared" si="4"/>
        <v>0</v>
      </c>
      <c r="N44" s="65">
        <f t="shared" si="5"/>
        <v>0</v>
      </c>
      <c r="V44" s="65">
        <f t="shared" si="3"/>
        <v>0</v>
      </c>
      <c r="W44" s="6" t="e">
        <f>VLOOKUP(F44,Номери!$A$2:$B$34,2,FALSE)</f>
        <v>#N/A</v>
      </c>
      <c r="X44" s="6" t="e">
        <f>(1-VLOOKUP($W44,Послуги!$A$6:$K$11,Послуги!B$2+1,FALSE))*Послуги!B$4</f>
        <v>#N/A</v>
      </c>
      <c r="Y44" s="6" t="e">
        <f>(1-VLOOKUP($W44,Послуги!$A$6:$K$11,Послуги!C$2+1,FALSE))*Послуги!C$4</f>
        <v>#N/A</v>
      </c>
      <c r="Z44" s="6" t="e">
        <f>(1-VLOOKUP($W44,Послуги!$A$6:$K$11,Послуги!D$2+1,FALSE))*Послуги!D$4</f>
        <v>#N/A</v>
      </c>
      <c r="AA44" s="6" t="e">
        <f>(1-VLOOKUP($W44,Послуги!$A$6:$K$11,Послуги!E$2+1,FALSE))*Послуги!E$4</f>
        <v>#N/A</v>
      </c>
      <c r="AB44" s="6" t="e">
        <f>(1-VLOOKUP($W44,Послуги!$A$6:$K$11,Послуги!F$2+1,FALSE))*Послуги!F$4</f>
        <v>#N/A</v>
      </c>
      <c r="AC44" s="6" t="e">
        <f>(1-VLOOKUP($W44,Послуги!$A$6:$K$11,Послуги!G$2+1,FALSE))*Послуги!G$4</f>
        <v>#N/A</v>
      </c>
      <c r="AD44" s="6" t="e">
        <f>(1-VLOOKUP($W44,Послуги!$A$6:$K$11,Послуги!H$2+1,FALSE))*Послуги!H$4</f>
        <v>#N/A</v>
      </c>
      <c r="AE44" s="6" t="e">
        <f>(1-VLOOKUP($W44,Послуги!$A$6:$K$11,Послуги!I$2+1,FALSE))*Послуги!I$4</f>
        <v>#N/A</v>
      </c>
      <c r="AF44" s="6" t="e">
        <f>(1-VLOOKUP($W44,Послуги!$A$6:$K$11,Послуги!J$2+1,FALSE))*Послуги!J$4</f>
        <v>#N/A</v>
      </c>
      <c r="AG44" s="6" t="e">
        <f>(1-VLOOKUP($W44,Послуги!$A$6:$K$11,Послуги!K$2+1,FALSE))*Послуги!K$4</f>
        <v>#N/A</v>
      </c>
    </row>
    <row r="45" spans="7:33" x14ac:dyDescent="0.25">
      <c r="L45" s="65">
        <f t="shared" si="0"/>
        <v>0</v>
      </c>
      <c r="M45" s="26">
        <f t="shared" si="4"/>
        <v>0</v>
      </c>
      <c r="N45" s="65">
        <f t="shared" si="5"/>
        <v>0</v>
      </c>
      <c r="V45" s="65">
        <f t="shared" si="3"/>
        <v>0</v>
      </c>
      <c r="W45" s="6" t="e">
        <f>VLOOKUP(F45,Номери!$A$2:$B$34,2,FALSE)</f>
        <v>#N/A</v>
      </c>
      <c r="X45" s="6" t="e">
        <f>(1-VLOOKUP($W45,Послуги!$A$6:$K$11,Послуги!B$2+1,FALSE))*Послуги!B$4</f>
        <v>#N/A</v>
      </c>
      <c r="Y45" s="6" t="e">
        <f>(1-VLOOKUP($W45,Послуги!$A$6:$K$11,Послуги!C$2+1,FALSE))*Послуги!C$4</f>
        <v>#N/A</v>
      </c>
      <c r="Z45" s="6" t="e">
        <f>(1-VLOOKUP($W45,Послуги!$A$6:$K$11,Послуги!D$2+1,FALSE))*Послуги!D$4</f>
        <v>#N/A</v>
      </c>
      <c r="AA45" s="6" t="e">
        <f>(1-VLOOKUP($W45,Послуги!$A$6:$K$11,Послуги!E$2+1,FALSE))*Послуги!E$4</f>
        <v>#N/A</v>
      </c>
      <c r="AB45" s="6" t="e">
        <f>(1-VLOOKUP($W45,Послуги!$A$6:$K$11,Послуги!F$2+1,FALSE))*Послуги!F$4</f>
        <v>#N/A</v>
      </c>
      <c r="AC45" s="6" t="e">
        <f>(1-VLOOKUP($W45,Послуги!$A$6:$K$11,Послуги!G$2+1,FALSE))*Послуги!G$4</f>
        <v>#N/A</v>
      </c>
      <c r="AD45" s="6" t="e">
        <f>(1-VLOOKUP($W45,Послуги!$A$6:$K$11,Послуги!H$2+1,FALSE))*Послуги!H$4</f>
        <v>#N/A</v>
      </c>
      <c r="AE45" s="6" t="e">
        <f>(1-VLOOKUP($W45,Послуги!$A$6:$K$11,Послуги!I$2+1,FALSE))*Послуги!I$4</f>
        <v>#N/A</v>
      </c>
      <c r="AF45" s="6" t="e">
        <f>(1-VLOOKUP($W45,Послуги!$A$6:$K$11,Послуги!J$2+1,FALSE))*Послуги!J$4</f>
        <v>#N/A</v>
      </c>
      <c r="AG45" s="6" t="e">
        <f>(1-VLOOKUP($W45,Послуги!$A$6:$K$11,Послуги!K$2+1,FALSE))*Послуги!K$4</f>
        <v>#N/A</v>
      </c>
    </row>
    <row r="46" spans="7:33" x14ac:dyDescent="0.25">
      <c r="L46" s="65">
        <f t="shared" si="0"/>
        <v>0</v>
      </c>
      <c r="M46" s="26">
        <f t="shared" si="4"/>
        <v>0</v>
      </c>
      <c r="N46" s="65">
        <f t="shared" si="5"/>
        <v>0</v>
      </c>
      <c r="V46" s="65">
        <f t="shared" si="3"/>
        <v>0</v>
      </c>
      <c r="W46" s="6" t="e">
        <f>VLOOKUP(F46,Номери!$A$2:$B$34,2,FALSE)</f>
        <v>#N/A</v>
      </c>
      <c r="X46" s="6" t="e">
        <f>(1-VLOOKUP($W46,Послуги!$A$6:$K$11,Послуги!B$2+1,FALSE))*Послуги!B$4</f>
        <v>#N/A</v>
      </c>
      <c r="Y46" s="6" t="e">
        <f>(1-VLOOKUP($W46,Послуги!$A$6:$K$11,Послуги!C$2+1,FALSE))*Послуги!C$4</f>
        <v>#N/A</v>
      </c>
      <c r="Z46" s="6" t="e">
        <f>(1-VLOOKUP($W46,Послуги!$A$6:$K$11,Послуги!D$2+1,FALSE))*Послуги!D$4</f>
        <v>#N/A</v>
      </c>
      <c r="AA46" s="6" t="e">
        <f>(1-VLOOKUP($W46,Послуги!$A$6:$K$11,Послуги!E$2+1,FALSE))*Послуги!E$4</f>
        <v>#N/A</v>
      </c>
      <c r="AB46" s="6" t="e">
        <f>(1-VLOOKUP($W46,Послуги!$A$6:$K$11,Послуги!F$2+1,FALSE))*Послуги!F$4</f>
        <v>#N/A</v>
      </c>
      <c r="AC46" s="6" t="e">
        <f>(1-VLOOKUP($W46,Послуги!$A$6:$K$11,Послуги!G$2+1,FALSE))*Послуги!G$4</f>
        <v>#N/A</v>
      </c>
      <c r="AD46" s="6" t="e">
        <f>(1-VLOOKUP($W46,Послуги!$A$6:$K$11,Послуги!H$2+1,FALSE))*Послуги!H$4</f>
        <v>#N/A</v>
      </c>
      <c r="AE46" s="6" t="e">
        <f>(1-VLOOKUP($W46,Послуги!$A$6:$K$11,Послуги!I$2+1,FALSE))*Послуги!I$4</f>
        <v>#N/A</v>
      </c>
      <c r="AF46" s="6" t="e">
        <f>(1-VLOOKUP($W46,Послуги!$A$6:$K$11,Послуги!J$2+1,FALSE))*Послуги!J$4</f>
        <v>#N/A</v>
      </c>
      <c r="AG46" s="6" t="e">
        <f>(1-VLOOKUP($W46,Послуги!$A$6:$K$11,Послуги!K$2+1,FALSE))*Послуги!K$4</f>
        <v>#N/A</v>
      </c>
    </row>
    <row r="47" spans="7:33" x14ac:dyDescent="0.25">
      <c r="L47" s="65">
        <f t="shared" si="0"/>
        <v>0</v>
      </c>
      <c r="M47" s="26">
        <f t="shared" si="4"/>
        <v>0</v>
      </c>
      <c r="N47" s="65">
        <f t="shared" si="5"/>
        <v>0</v>
      </c>
      <c r="V47" s="65">
        <f t="shared" si="3"/>
        <v>0</v>
      </c>
      <c r="W47" s="6" t="e">
        <f>VLOOKUP(F47,Номери!$A$2:$B$34,2,FALSE)</f>
        <v>#N/A</v>
      </c>
      <c r="X47" s="6" t="e">
        <f>(1-VLOOKUP($W47,Послуги!$A$6:$K$11,Послуги!B$2+1,FALSE))*Послуги!B$4</f>
        <v>#N/A</v>
      </c>
      <c r="Y47" s="6" t="e">
        <f>(1-VLOOKUP($W47,Послуги!$A$6:$K$11,Послуги!C$2+1,FALSE))*Послуги!C$4</f>
        <v>#N/A</v>
      </c>
      <c r="Z47" s="6" t="e">
        <f>(1-VLOOKUP($W47,Послуги!$A$6:$K$11,Послуги!D$2+1,FALSE))*Послуги!D$4</f>
        <v>#N/A</v>
      </c>
      <c r="AA47" s="6" t="e">
        <f>(1-VLOOKUP($W47,Послуги!$A$6:$K$11,Послуги!E$2+1,FALSE))*Послуги!E$4</f>
        <v>#N/A</v>
      </c>
      <c r="AB47" s="6" t="e">
        <f>(1-VLOOKUP($W47,Послуги!$A$6:$K$11,Послуги!F$2+1,FALSE))*Послуги!F$4</f>
        <v>#N/A</v>
      </c>
      <c r="AC47" s="6" t="e">
        <f>(1-VLOOKUP($W47,Послуги!$A$6:$K$11,Послуги!G$2+1,FALSE))*Послуги!G$4</f>
        <v>#N/A</v>
      </c>
      <c r="AD47" s="6" t="e">
        <f>(1-VLOOKUP($W47,Послуги!$A$6:$K$11,Послуги!H$2+1,FALSE))*Послуги!H$4</f>
        <v>#N/A</v>
      </c>
      <c r="AE47" s="6" t="e">
        <f>(1-VLOOKUP($W47,Послуги!$A$6:$K$11,Послуги!I$2+1,FALSE))*Послуги!I$4</f>
        <v>#N/A</v>
      </c>
      <c r="AF47" s="6" t="e">
        <f>(1-VLOOKUP($W47,Послуги!$A$6:$K$11,Послуги!J$2+1,FALSE))*Послуги!J$4</f>
        <v>#N/A</v>
      </c>
      <c r="AG47" s="6" t="e">
        <f>(1-VLOOKUP($W47,Послуги!$A$6:$K$11,Послуги!K$2+1,FALSE))*Послуги!K$4</f>
        <v>#N/A</v>
      </c>
    </row>
    <row r="48" spans="7:33" x14ac:dyDescent="0.25">
      <c r="L48" s="65">
        <f t="shared" si="0"/>
        <v>0</v>
      </c>
      <c r="M48" s="26">
        <f t="shared" si="4"/>
        <v>0</v>
      </c>
      <c r="N48" s="65">
        <f t="shared" si="5"/>
        <v>0</v>
      </c>
      <c r="V48" s="65">
        <f t="shared" si="3"/>
        <v>0</v>
      </c>
      <c r="W48" s="6" t="e">
        <f>VLOOKUP(F48,Номери!$A$2:$B$34,2,FALSE)</f>
        <v>#N/A</v>
      </c>
      <c r="X48" s="6" t="e">
        <f>(1-VLOOKUP($W48,Послуги!$A$6:$K$11,Послуги!B$2+1,FALSE))*Послуги!B$4</f>
        <v>#N/A</v>
      </c>
      <c r="Y48" s="6" t="e">
        <f>(1-VLOOKUP($W48,Послуги!$A$6:$K$11,Послуги!C$2+1,FALSE))*Послуги!C$4</f>
        <v>#N/A</v>
      </c>
      <c r="Z48" s="6" t="e">
        <f>(1-VLOOKUP($W48,Послуги!$A$6:$K$11,Послуги!D$2+1,FALSE))*Послуги!D$4</f>
        <v>#N/A</v>
      </c>
      <c r="AA48" s="6" t="e">
        <f>(1-VLOOKUP($W48,Послуги!$A$6:$K$11,Послуги!E$2+1,FALSE))*Послуги!E$4</f>
        <v>#N/A</v>
      </c>
      <c r="AB48" s="6" t="e">
        <f>(1-VLOOKUP($W48,Послуги!$A$6:$K$11,Послуги!F$2+1,FALSE))*Послуги!F$4</f>
        <v>#N/A</v>
      </c>
      <c r="AC48" s="6" t="e">
        <f>(1-VLOOKUP($W48,Послуги!$A$6:$K$11,Послуги!G$2+1,FALSE))*Послуги!G$4</f>
        <v>#N/A</v>
      </c>
      <c r="AD48" s="6" t="e">
        <f>(1-VLOOKUP($W48,Послуги!$A$6:$K$11,Послуги!H$2+1,FALSE))*Послуги!H$4</f>
        <v>#N/A</v>
      </c>
      <c r="AE48" s="6" t="e">
        <f>(1-VLOOKUP($W48,Послуги!$A$6:$K$11,Послуги!I$2+1,FALSE))*Послуги!I$4</f>
        <v>#N/A</v>
      </c>
      <c r="AF48" s="6" t="e">
        <f>(1-VLOOKUP($W48,Послуги!$A$6:$K$11,Послуги!J$2+1,FALSE))*Послуги!J$4</f>
        <v>#N/A</v>
      </c>
      <c r="AG48" s="6" t="e">
        <f>(1-VLOOKUP($W48,Послуги!$A$6:$K$11,Послуги!K$2+1,FALSE))*Послуги!K$4</f>
        <v>#N/A</v>
      </c>
    </row>
    <row r="49" spans="12:33" x14ac:dyDescent="0.25">
      <c r="L49" s="65">
        <f t="shared" si="0"/>
        <v>0</v>
      </c>
      <c r="M49" s="26">
        <f t="shared" si="4"/>
        <v>0</v>
      </c>
      <c r="N49" s="65">
        <f t="shared" si="5"/>
        <v>0</v>
      </c>
      <c r="V49" s="65">
        <f t="shared" si="3"/>
        <v>0</v>
      </c>
      <c r="W49" s="6" t="e">
        <f>VLOOKUP(F49,Номери!$A$2:$B$34,2,FALSE)</f>
        <v>#N/A</v>
      </c>
      <c r="X49" s="6" t="e">
        <f>(1-VLOOKUP($W49,Послуги!$A$6:$K$11,Послуги!B$2+1,FALSE))*Послуги!B$4</f>
        <v>#N/A</v>
      </c>
      <c r="Y49" s="6" t="e">
        <f>(1-VLOOKUP($W49,Послуги!$A$6:$K$11,Послуги!C$2+1,FALSE))*Послуги!C$4</f>
        <v>#N/A</v>
      </c>
      <c r="Z49" s="6" t="e">
        <f>(1-VLOOKUP($W49,Послуги!$A$6:$K$11,Послуги!D$2+1,FALSE))*Послуги!D$4</f>
        <v>#N/A</v>
      </c>
      <c r="AA49" s="6" t="e">
        <f>(1-VLOOKUP($W49,Послуги!$A$6:$K$11,Послуги!E$2+1,FALSE))*Послуги!E$4</f>
        <v>#N/A</v>
      </c>
      <c r="AB49" s="6" t="e">
        <f>(1-VLOOKUP($W49,Послуги!$A$6:$K$11,Послуги!F$2+1,FALSE))*Послуги!F$4</f>
        <v>#N/A</v>
      </c>
      <c r="AC49" s="6" t="e">
        <f>(1-VLOOKUP($W49,Послуги!$A$6:$K$11,Послуги!G$2+1,FALSE))*Послуги!G$4</f>
        <v>#N/A</v>
      </c>
      <c r="AD49" s="6" t="e">
        <f>(1-VLOOKUP($W49,Послуги!$A$6:$K$11,Послуги!H$2+1,FALSE))*Послуги!H$4</f>
        <v>#N/A</v>
      </c>
      <c r="AE49" s="6" t="e">
        <f>(1-VLOOKUP($W49,Послуги!$A$6:$K$11,Послуги!I$2+1,FALSE))*Послуги!I$4</f>
        <v>#N/A</v>
      </c>
      <c r="AF49" s="6" t="e">
        <f>(1-VLOOKUP($W49,Послуги!$A$6:$K$11,Послуги!J$2+1,FALSE))*Послуги!J$4</f>
        <v>#N/A</v>
      </c>
      <c r="AG49" s="6" t="e">
        <f>(1-VLOOKUP($W49,Послуги!$A$6:$K$11,Послуги!K$2+1,FALSE))*Послуги!K$4</f>
        <v>#N/A</v>
      </c>
    </row>
    <row r="50" spans="12:33" x14ac:dyDescent="0.25">
      <c r="L50" s="65">
        <f t="shared" si="0"/>
        <v>0</v>
      </c>
      <c r="M50" s="26">
        <f t="shared" si="4"/>
        <v>0</v>
      </c>
      <c r="N50" s="65">
        <f t="shared" si="5"/>
        <v>0</v>
      </c>
      <c r="V50" s="65">
        <f t="shared" si="3"/>
        <v>0</v>
      </c>
      <c r="W50" s="6" t="e">
        <f>VLOOKUP(F50,Номери!$A$2:$B$34,2,FALSE)</f>
        <v>#N/A</v>
      </c>
      <c r="X50" s="6" t="e">
        <f>(1-VLOOKUP($W50,Послуги!$A$6:$K$11,Послуги!B$2+1,FALSE))*Послуги!B$4</f>
        <v>#N/A</v>
      </c>
      <c r="Y50" s="6" t="e">
        <f>(1-VLOOKUP($W50,Послуги!$A$6:$K$11,Послуги!C$2+1,FALSE))*Послуги!C$4</f>
        <v>#N/A</v>
      </c>
      <c r="Z50" s="6" t="e">
        <f>(1-VLOOKUP($W50,Послуги!$A$6:$K$11,Послуги!D$2+1,FALSE))*Послуги!D$4</f>
        <v>#N/A</v>
      </c>
      <c r="AA50" s="6" t="e">
        <f>(1-VLOOKUP($W50,Послуги!$A$6:$K$11,Послуги!E$2+1,FALSE))*Послуги!E$4</f>
        <v>#N/A</v>
      </c>
      <c r="AB50" s="6" t="e">
        <f>(1-VLOOKUP($W50,Послуги!$A$6:$K$11,Послуги!F$2+1,FALSE))*Послуги!F$4</f>
        <v>#N/A</v>
      </c>
      <c r="AC50" s="6" t="e">
        <f>(1-VLOOKUP($W50,Послуги!$A$6:$K$11,Послуги!G$2+1,FALSE))*Послуги!G$4</f>
        <v>#N/A</v>
      </c>
      <c r="AD50" s="6" t="e">
        <f>(1-VLOOKUP($W50,Послуги!$A$6:$K$11,Послуги!H$2+1,FALSE))*Послуги!H$4</f>
        <v>#N/A</v>
      </c>
      <c r="AE50" s="6" t="e">
        <f>(1-VLOOKUP($W50,Послуги!$A$6:$K$11,Послуги!I$2+1,FALSE))*Послуги!I$4</f>
        <v>#N/A</v>
      </c>
      <c r="AF50" s="6" t="e">
        <f>(1-VLOOKUP($W50,Послуги!$A$6:$K$11,Послуги!J$2+1,FALSE))*Послуги!J$4</f>
        <v>#N/A</v>
      </c>
      <c r="AG50" s="6" t="e">
        <f>(1-VLOOKUP($W50,Послуги!$A$6:$K$11,Послуги!K$2+1,FALSE))*Послуги!K$4</f>
        <v>#N/A</v>
      </c>
    </row>
    <row r="51" spans="12:33" x14ac:dyDescent="0.25">
      <c r="L51" s="65">
        <f t="shared" si="0"/>
        <v>0</v>
      </c>
      <c r="M51" s="26">
        <f t="shared" si="4"/>
        <v>0</v>
      </c>
      <c r="N51" s="65">
        <f t="shared" si="5"/>
        <v>0</v>
      </c>
      <c r="V51" s="65">
        <f t="shared" si="3"/>
        <v>0</v>
      </c>
      <c r="W51" s="6" t="e">
        <f>VLOOKUP(F51,Номери!$A$2:$B$34,2,FALSE)</f>
        <v>#N/A</v>
      </c>
      <c r="X51" s="6" t="e">
        <f>(1-VLOOKUP($W51,Послуги!$A$6:$K$11,Послуги!B$2+1,FALSE))*Послуги!B$4</f>
        <v>#N/A</v>
      </c>
      <c r="Y51" s="6" t="e">
        <f>(1-VLOOKUP($W51,Послуги!$A$6:$K$11,Послуги!C$2+1,FALSE))*Послуги!C$4</f>
        <v>#N/A</v>
      </c>
      <c r="Z51" s="6" t="e">
        <f>(1-VLOOKUP($W51,Послуги!$A$6:$K$11,Послуги!D$2+1,FALSE))*Послуги!D$4</f>
        <v>#N/A</v>
      </c>
      <c r="AA51" s="6" t="e">
        <f>(1-VLOOKUP($W51,Послуги!$A$6:$K$11,Послуги!E$2+1,FALSE))*Послуги!E$4</f>
        <v>#N/A</v>
      </c>
      <c r="AB51" s="6" t="e">
        <f>(1-VLOOKUP($W51,Послуги!$A$6:$K$11,Послуги!F$2+1,FALSE))*Послуги!F$4</f>
        <v>#N/A</v>
      </c>
      <c r="AC51" s="6" t="e">
        <f>(1-VLOOKUP($W51,Послуги!$A$6:$K$11,Послуги!G$2+1,FALSE))*Послуги!G$4</f>
        <v>#N/A</v>
      </c>
      <c r="AD51" s="6" t="e">
        <f>(1-VLOOKUP($W51,Послуги!$A$6:$K$11,Послуги!H$2+1,FALSE))*Послуги!H$4</f>
        <v>#N/A</v>
      </c>
      <c r="AE51" s="6" t="e">
        <f>(1-VLOOKUP($W51,Послуги!$A$6:$K$11,Послуги!I$2+1,FALSE))*Послуги!I$4</f>
        <v>#N/A</v>
      </c>
      <c r="AF51" s="6" t="e">
        <f>(1-VLOOKUP($W51,Послуги!$A$6:$K$11,Послуги!J$2+1,FALSE))*Послуги!J$4</f>
        <v>#N/A</v>
      </c>
      <c r="AG51" s="6" t="e">
        <f>(1-VLOOKUP($W51,Послуги!$A$6:$K$11,Послуги!K$2+1,FALSE))*Послуги!K$4</f>
        <v>#N/A</v>
      </c>
    </row>
    <row r="52" spans="12:33" x14ac:dyDescent="0.25">
      <c r="L52" s="65">
        <f t="shared" si="0"/>
        <v>0</v>
      </c>
      <c r="M52" s="26">
        <f t="shared" si="4"/>
        <v>0</v>
      </c>
      <c r="N52" s="65">
        <f t="shared" si="5"/>
        <v>0</v>
      </c>
      <c r="V52" s="65">
        <f t="shared" si="3"/>
        <v>0</v>
      </c>
      <c r="W52" s="6" t="e">
        <f>VLOOKUP(F52,Номери!$A$2:$B$34,2,FALSE)</f>
        <v>#N/A</v>
      </c>
      <c r="X52" s="6" t="e">
        <f>(1-VLOOKUP($W52,Послуги!$A$6:$K$11,Послуги!B$2+1,FALSE))*Послуги!B$4</f>
        <v>#N/A</v>
      </c>
      <c r="Y52" s="6" t="e">
        <f>(1-VLOOKUP($W52,Послуги!$A$6:$K$11,Послуги!C$2+1,FALSE))*Послуги!C$4</f>
        <v>#N/A</v>
      </c>
      <c r="Z52" s="6" t="e">
        <f>(1-VLOOKUP($W52,Послуги!$A$6:$K$11,Послуги!D$2+1,FALSE))*Послуги!D$4</f>
        <v>#N/A</v>
      </c>
      <c r="AA52" s="6" t="e">
        <f>(1-VLOOKUP($W52,Послуги!$A$6:$K$11,Послуги!E$2+1,FALSE))*Послуги!E$4</f>
        <v>#N/A</v>
      </c>
      <c r="AB52" s="6" t="e">
        <f>(1-VLOOKUP($W52,Послуги!$A$6:$K$11,Послуги!F$2+1,FALSE))*Послуги!F$4</f>
        <v>#N/A</v>
      </c>
      <c r="AC52" s="6" t="e">
        <f>(1-VLOOKUP($W52,Послуги!$A$6:$K$11,Послуги!G$2+1,FALSE))*Послуги!G$4</f>
        <v>#N/A</v>
      </c>
      <c r="AD52" s="6" t="e">
        <f>(1-VLOOKUP($W52,Послуги!$A$6:$K$11,Послуги!H$2+1,FALSE))*Послуги!H$4</f>
        <v>#N/A</v>
      </c>
      <c r="AE52" s="6" t="e">
        <f>(1-VLOOKUP($W52,Послуги!$A$6:$K$11,Послуги!I$2+1,FALSE))*Послуги!I$4</f>
        <v>#N/A</v>
      </c>
      <c r="AF52" s="6" t="e">
        <f>(1-VLOOKUP($W52,Послуги!$A$6:$K$11,Послуги!J$2+1,FALSE))*Послуги!J$4</f>
        <v>#N/A</v>
      </c>
      <c r="AG52" s="6" t="e">
        <f>(1-VLOOKUP($W52,Послуги!$A$6:$K$11,Послуги!K$2+1,FALSE))*Послуги!K$4</f>
        <v>#N/A</v>
      </c>
    </row>
    <row r="53" spans="12:33" x14ac:dyDescent="0.25">
      <c r="L53" s="65">
        <f t="shared" si="0"/>
        <v>0</v>
      </c>
      <c r="M53" s="26">
        <f t="shared" si="4"/>
        <v>0</v>
      </c>
      <c r="N53" s="65">
        <f t="shared" si="5"/>
        <v>0</v>
      </c>
      <c r="V53" s="65">
        <f t="shared" si="3"/>
        <v>0</v>
      </c>
      <c r="W53" s="6" t="e">
        <f>VLOOKUP(F53,Номери!$A$2:$B$34,2,FALSE)</f>
        <v>#N/A</v>
      </c>
      <c r="X53" s="6" t="e">
        <f>(1-VLOOKUP($W53,Послуги!$A$6:$K$11,Послуги!B$2+1,FALSE))*Послуги!B$4</f>
        <v>#N/A</v>
      </c>
      <c r="Y53" s="6" t="e">
        <f>(1-VLOOKUP($W53,Послуги!$A$6:$K$11,Послуги!C$2+1,FALSE))*Послуги!C$4</f>
        <v>#N/A</v>
      </c>
      <c r="Z53" s="6" t="e">
        <f>(1-VLOOKUP($W53,Послуги!$A$6:$K$11,Послуги!D$2+1,FALSE))*Послуги!D$4</f>
        <v>#N/A</v>
      </c>
      <c r="AA53" s="6" t="e">
        <f>(1-VLOOKUP($W53,Послуги!$A$6:$K$11,Послуги!E$2+1,FALSE))*Послуги!E$4</f>
        <v>#N/A</v>
      </c>
      <c r="AB53" s="6" t="e">
        <f>(1-VLOOKUP($W53,Послуги!$A$6:$K$11,Послуги!F$2+1,FALSE))*Послуги!F$4</f>
        <v>#N/A</v>
      </c>
      <c r="AC53" s="6" t="e">
        <f>(1-VLOOKUP($W53,Послуги!$A$6:$K$11,Послуги!G$2+1,FALSE))*Послуги!G$4</f>
        <v>#N/A</v>
      </c>
      <c r="AD53" s="6" t="e">
        <f>(1-VLOOKUP($W53,Послуги!$A$6:$K$11,Послуги!H$2+1,FALSE))*Послуги!H$4</f>
        <v>#N/A</v>
      </c>
      <c r="AE53" s="6" t="e">
        <f>(1-VLOOKUP($W53,Послуги!$A$6:$K$11,Послуги!I$2+1,FALSE))*Послуги!I$4</f>
        <v>#N/A</v>
      </c>
      <c r="AF53" s="6" t="e">
        <f>(1-VLOOKUP($W53,Послуги!$A$6:$K$11,Послуги!J$2+1,FALSE))*Послуги!J$4</f>
        <v>#N/A</v>
      </c>
      <c r="AG53" s="6" t="e">
        <f>(1-VLOOKUP($W53,Послуги!$A$6:$K$11,Послуги!K$2+1,FALSE))*Послуги!K$4</f>
        <v>#N/A</v>
      </c>
    </row>
    <row r="54" spans="12:33" x14ac:dyDescent="0.25">
      <c r="L54" s="65">
        <f t="shared" si="0"/>
        <v>0</v>
      </c>
      <c r="M54" s="26">
        <f t="shared" si="4"/>
        <v>0</v>
      </c>
      <c r="N54" s="65">
        <f t="shared" si="5"/>
        <v>0</v>
      </c>
      <c r="V54" s="65">
        <f t="shared" si="3"/>
        <v>0</v>
      </c>
      <c r="W54" s="6" t="e">
        <f>VLOOKUP(F54,Номери!$A$2:$B$34,2,FALSE)</f>
        <v>#N/A</v>
      </c>
      <c r="X54" s="6" t="e">
        <f>(1-VLOOKUP($W54,Послуги!$A$6:$K$11,Послуги!B$2+1,FALSE))*Послуги!B$4</f>
        <v>#N/A</v>
      </c>
      <c r="Y54" s="6" t="e">
        <f>(1-VLOOKUP($W54,Послуги!$A$6:$K$11,Послуги!C$2+1,FALSE))*Послуги!C$4</f>
        <v>#N/A</v>
      </c>
      <c r="Z54" s="6" t="e">
        <f>(1-VLOOKUP($W54,Послуги!$A$6:$K$11,Послуги!D$2+1,FALSE))*Послуги!D$4</f>
        <v>#N/A</v>
      </c>
      <c r="AA54" s="6" t="e">
        <f>(1-VLOOKUP($W54,Послуги!$A$6:$K$11,Послуги!E$2+1,FALSE))*Послуги!E$4</f>
        <v>#N/A</v>
      </c>
      <c r="AB54" s="6" t="e">
        <f>(1-VLOOKUP($W54,Послуги!$A$6:$K$11,Послуги!F$2+1,FALSE))*Послуги!F$4</f>
        <v>#N/A</v>
      </c>
      <c r="AC54" s="6" t="e">
        <f>(1-VLOOKUP($W54,Послуги!$A$6:$K$11,Послуги!G$2+1,FALSE))*Послуги!G$4</f>
        <v>#N/A</v>
      </c>
      <c r="AD54" s="6" t="e">
        <f>(1-VLOOKUP($W54,Послуги!$A$6:$K$11,Послуги!H$2+1,FALSE))*Послуги!H$4</f>
        <v>#N/A</v>
      </c>
      <c r="AE54" s="6" t="e">
        <f>(1-VLOOKUP($W54,Послуги!$A$6:$K$11,Послуги!I$2+1,FALSE))*Послуги!I$4</f>
        <v>#N/A</v>
      </c>
      <c r="AF54" s="6" t="e">
        <f>(1-VLOOKUP($W54,Послуги!$A$6:$K$11,Послуги!J$2+1,FALSE))*Послуги!J$4</f>
        <v>#N/A</v>
      </c>
      <c r="AG54" s="6" t="e">
        <f>(1-VLOOKUP($W54,Послуги!$A$6:$K$11,Послуги!K$2+1,FALSE))*Послуги!K$4</f>
        <v>#N/A</v>
      </c>
    </row>
    <row r="55" spans="12:33" x14ac:dyDescent="0.25">
      <c r="L55" s="65">
        <f t="shared" si="0"/>
        <v>0</v>
      </c>
      <c r="M55" s="26">
        <f t="shared" si="4"/>
        <v>0</v>
      </c>
      <c r="N55" s="65">
        <f t="shared" si="5"/>
        <v>0</v>
      </c>
      <c r="V55" s="65">
        <f t="shared" si="3"/>
        <v>0</v>
      </c>
      <c r="W55" s="6" t="e">
        <f>VLOOKUP(F55,Номери!$A$2:$B$34,2,FALSE)</f>
        <v>#N/A</v>
      </c>
      <c r="X55" s="6" t="e">
        <f>(1-VLOOKUP($W55,Послуги!$A$6:$K$11,Послуги!B$2+1,FALSE))*Послуги!B$4</f>
        <v>#N/A</v>
      </c>
      <c r="Y55" s="6" t="e">
        <f>(1-VLOOKUP($W55,Послуги!$A$6:$K$11,Послуги!C$2+1,FALSE))*Послуги!C$4</f>
        <v>#N/A</v>
      </c>
      <c r="Z55" s="6" t="e">
        <f>(1-VLOOKUP($W55,Послуги!$A$6:$K$11,Послуги!D$2+1,FALSE))*Послуги!D$4</f>
        <v>#N/A</v>
      </c>
      <c r="AA55" s="6" t="e">
        <f>(1-VLOOKUP($W55,Послуги!$A$6:$K$11,Послуги!E$2+1,FALSE))*Послуги!E$4</f>
        <v>#N/A</v>
      </c>
      <c r="AB55" s="6" t="e">
        <f>(1-VLOOKUP($W55,Послуги!$A$6:$K$11,Послуги!F$2+1,FALSE))*Послуги!F$4</f>
        <v>#N/A</v>
      </c>
      <c r="AC55" s="6" t="e">
        <f>(1-VLOOKUP($W55,Послуги!$A$6:$K$11,Послуги!G$2+1,FALSE))*Послуги!G$4</f>
        <v>#N/A</v>
      </c>
      <c r="AD55" s="6" t="e">
        <f>(1-VLOOKUP($W55,Послуги!$A$6:$K$11,Послуги!H$2+1,FALSE))*Послуги!H$4</f>
        <v>#N/A</v>
      </c>
      <c r="AE55" s="6" t="e">
        <f>(1-VLOOKUP($W55,Послуги!$A$6:$K$11,Послуги!I$2+1,FALSE))*Послуги!I$4</f>
        <v>#N/A</v>
      </c>
      <c r="AF55" s="6" t="e">
        <f>(1-VLOOKUP($W55,Послуги!$A$6:$K$11,Послуги!J$2+1,FALSE))*Послуги!J$4</f>
        <v>#N/A</v>
      </c>
      <c r="AG55" s="6" t="e">
        <f>(1-VLOOKUP($W55,Послуги!$A$6:$K$11,Послуги!K$2+1,FALSE))*Послуги!K$4</f>
        <v>#N/A</v>
      </c>
    </row>
    <row r="56" spans="12:33" x14ac:dyDescent="0.25">
      <c r="L56" s="65">
        <f t="shared" si="0"/>
        <v>0</v>
      </c>
      <c r="M56" s="26">
        <f t="shared" si="4"/>
        <v>0</v>
      </c>
      <c r="N56" s="65">
        <f t="shared" si="5"/>
        <v>0</v>
      </c>
      <c r="V56" s="65">
        <f t="shared" si="3"/>
        <v>0</v>
      </c>
      <c r="W56" s="6" t="e">
        <f>VLOOKUP(F56,Номери!$A$2:$B$34,2,FALSE)</f>
        <v>#N/A</v>
      </c>
      <c r="X56" s="6" t="e">
        <f>(1-VLOOKUP($W56,Послуги!$A$6:$K$11,Послуги!B$2+1,FALSE))*Послуги!B$4</f>
        <v>#N/A</v>
      </c>
      <c r="Y56" s="6" t="e">
        <f>(1-VLOOKUP($W56,Послуги!$A$6:$K$11,Послуги!C$2+1,FALSE))*Послуги!C$4</f>
        <v>#N/A</v>
      </c>
      <c r="Z56" s="6" t="e">
        <f>(1-VLOOKUP($W56,Послуги!$A$6:$K$11,Послуги!D$2+1,FALSE))*Послуги!D$4</f>
        <v>#N/A</v>
      </c>
      <c r="AA56" s="6" t="e">
        <f>(1-VLOOKUP($W56,Послуги!$A$6:$K$11,Послуги!E$2+1,FALSE))*Послуги!E$4</f>
        <v>#N/A</v>
      </c>
      <c r="AB56" s="6" t="e">
        <f>(1-VLOOKUP($W56,Послуги!$A$6:$K$11,Послуги!F$2+1,FALSE))*Послуги!F$4</f>
        <v>#N/A</v>
      </c>
      <c r="AC56" s="6" t="e">
        <f>(1-VLOOKUP($W56,Послуги!$A$6:$K$11,Послуги!G$2+1,FALSE))*Послуги!G$4</f>
        <v>#N/A</v>
      </c>
      <c r="AD56" s="6" t="e">
        <f>(1-VLOOKUP($W56,Послуги!$A$6:$K$11,Послуги!H$2+1,FALSE))*Послуги!H$4</f>
        <v>#N/A</v>
      </c>
      <c r="AE56" s="6" t="e">
        <f>(1-VLOOKUP($W56,Послуги!$A$6:$K$11,Послуги!I$2+1,FALSE))*Послуги!I$4</f>
        <v>#N/A</v>
      </c>
      <c r="AF56" s="6" t="e">
        <f>(1-VLOOKUP($W56,Послуги!$A$6:$K$11,Послуги!J$2+1,FALSE))*Послуги!J$4</f>
        <v>#N/A</v>
      </c>
      <c r="AG56" s="6" t="e">
        <f>(1-VLOOKUP($W56,Послуги!$A$6:$K$11,Послуги!K$2+1,FALSE))*Послуги!K$4</f>
        <v>#N/A</v>
      </c>
    </row>
    <row r="57" spans="12:33" x14ac:dyDescent="0.25">
      <c r="L57" s="65">
        <f t="shared" si="0"/>
        <v>0</v>
      </c>
      <c r="M57" s="26">
        <f t="shared" si="4"/>
        <v>0</v>
      </c>
      <c r="N57" s="65">
        <f t="shared" si="5"/>
        <v>0</v>
      </c>
      <c r="V57" s="65">
        <f t="shared" si="3"/>
        <v>0</v>
      </c>
      <c r="W57" s="6" t="e">
        <f>VLOOKUP(F57,Номери!$A$2:$B$34,2,FALSE)</f>
        <v>#N/A</v>
      </c>
      <c r="X57" s="6" t="e">
        <f>(1-VLOOKUP($W57,Послуги!$A$6:$K$11,Послуги!B$2+1,FALSE))*Послуги!B$4</f>
        <v>#N/A</v>
      </c>
      <c r="Y57" s="6" t="e">
        <f>(1-VLOOKUP($W57,Послуги!$A$6:$K$11,Послуги!C$2+1,FALSE))*Послуги!C$4</f>
        <v>#N/A</v>
      </c>
      <c r="Z57" s="6" t="e">
        <f>(1-VLOOKUP($W57,Послуги!$A$6:$K$11,Послуги!D$2+1,FALSE))*Послуги!D$4</f>
        <v>#N/A</v>
      </c>
      <c r="AA57" s="6" t="e">
        <f>(1-VLOOKUP($W57,Послуги!$A$6:$K$11,Послуги!E$2+1,FALSE))*Послуги!E$4</f>
        <v>#N/A</v>
      </c>
      <c r="AB57" s="6" t="e">
        <f>(1-VLOOKUP($W57,Послуги!$A$6:$K$11,Послуги!F$2+1,FALSE))*Послуги!F$4</f>
        <v>#N/A</v>
      </c>
      <c r="AC57" s="6" t="e">
        <f>(1-VLOOKUP($W57,Послуги!$A$6:$K$11,Послуги!G$2+1,FALSE))*Послуги!G$4</f>
        <v>#N/A</v>
      </c>
      <c r="AD57" s="6" t="e">
        <f>(1-VLOOKUP($W57,Послуги!$A$6:$K$11,Послуги!H$2+1,FALSE))*Послуги!H$4</f>
        <v>#N/A</v>
      </c>
      <c r="AE57" s="6" t="e">
        <f>(1-VLOOKUP($W57,Послуги!$A$6:$K$11,Послуги!I$2+1,FALSE))*Послуги!I$4</f>
        <v>#N/A</v>
      </c>
      <c r="AF57" s="6" t="e">
        <f>(1-VLOOKUP($W57,Послуги!$A$6:$K$11,Послуги!J$2+1,FALSE))*Послуги!J$4</f>
        <v>#N/A</v>
      </c>
      <c r="AG57" s="6" t="e">
        <f>(1-VLOOKUP($W57,Послуги!$A$6:$K$11,Послуги!K$2+1,FALSE))*Послуги!K$4</f>
        <v>#N/A</v>
      </c>
    </row>
    <row r="58" spans="12:33" x14ac:dyDescent="0.25">
      <c r="L58" s="65">
        <f t="shared" si="0"/>
        <v>0</v>
      </c>
      <c r="M58" s="26">
        <f t="shared" si="4"/>
        <v>0</v>
      </c>
      <c r="N58" s="65">
        <f t="shared" si="5"/>
        <v>0</v>
      </c>
      <c r="V58" s="65">
        <f t="shared" si="3"/>
        <v>0</v>
      </c>
      <c r="W58" s="6" t="e">
        <f>VLOOKUP(F58,Номери!$A$2:$B$34,2,FALSE)</f>
        <v>#N/A</v>
      </c>
      <c r="X58" s="6" t="e">
        <f>(1-VLOOKUP($W58,Послуги!$A$6:$K$11,Послуги!B$2+1,FALSE))*Послуги!B$4</f>
        <v>#N/A</v>
      </c>
      <c r="Y58" s="6" t="e">
        <f>(1-VLOOKUP($W58,Послуги!$A$6:$K$11,Послуги!C$2+1,FALSE))*Послуги!C$4</f>
        <v>#N/A</v>
      </c>
      <c r="Z58" s="6" t="e">
        <f>(1-VLOOKUP($W58,Послуги!$A$6:$K$11,Послуги!D$2+1,FALSE))*Послуги!D$4</f>
        <v>#N/A</v>
      </c>
      <c r="AA58" s="6" t="e">
        <f>(1-VLOOKUP($W58,Послуги!$A$6:$K$11,Послуги!E$2+1,FALSE))*Послуги!E$4</f>
        <v>#N/A</v>
      </c>
      <c r="AB58" s="6" t="e">
        <f>(1-VLOOKUP($W58,Послуги!$A$6:$K$11,Послуги!F$2+1,FALSE))*Послуги!F$4</f>
        <v>#N/A</v>
      </c>
      <c r="AC58" s="6" t="e">
        <f>(1-VLOOKUP($W58,Послуги!$A$6:$K$11,Послуги!G$2+1,FALSE))*Послуги!G$4</f>
        <v>#N/A</v>
      </c>
      <c r="AD58" s="6" t="e">
        <f>(1-VLOOKUP($W58,Послуги!$A$6:$K$11,Послуги!H$2+1,FALSE))*Послуги!H$4</f>
        <v>#N/A</v>
      </c>
      <c r="AE58" s="6" t="e">
        <f>(1-VLOOKUP($W58,Послуги!$A$6:$K$11,Послуги!I$2+1,FALSE))*Послуги!I$4</f>
        <v>#N/A</v>
      </c>
      <c r="AF58" s="6" t="e">
        <f>(1-VLOOKUP($W58,Послуги!$A$6:$K$11,Послуги!J$2+1,FALSE))*Послуги!J$4</f>
        <v>#N/A</v>
      </c>
      <c r="AG58" s="6" t="e">
        <f>(1-VLOOKUP($W58,Послуги!$A$6:$K$11,Послуги!K$2+1,FALSE))*Послуги!K$4</f>
        <v>#N/A</v>
      </c>
    </row>
    <row r="59" spans="12:33" x14ac:dyDescent="0.25">
      <c r="L59" s="65">
        <f t="shared" si="0"/>
        <v>0</v>
      </c>
      <c r="M59" s="26">
        <f t="shared" si="4"/>
        <v>0</v>
      </c>
      <c r="N59" s="65">
        <f t="shared" si="5"/>
        <v>0</v>
      </c>
      <c r="V59" s="65">
        <f t="shared" si="3"/>
        <v>0</v>
      </c>
      <c r="W59" s="6" t="e">
        <f>VLOOKUP(F59,Номери!$A$2:$B$34,2,FALSE)</f>
        <v>#N/A</v>
      </c>
      <c r="X59" s="6" t="e">
        <f>(1-VLOOKUP($W59,Послуги!$A$6:$K$11,Послуги!B$2+1,FALSE))*Послуги!B$4</f>
        <v>#N/A</v>
      </c>
      <c r="Y59" s="6" t="e">
        <f>(1-VLOOKUP($W59,Послуги!$A$6:$K$11,Послуги!C$2+1,FALSE))*Послуги!C$4</f>
        <v>#N/A</v>
      </c>
      <c r="Z59" s="6" t="e">
        <f>(1-VLOOKUP($W59,Послуги!$A$6:$K$11,Послуги!D$2+1,FALSE))*Послуги!D$4</f>
        <v>#N/A</v>
      </c>
      <c r="AA59" s="6" t="e">
        <f>(1-VLOOKUP($W59,Послуги!$A$6:$K$11,Послуги!E$2+1,FALSE))*Послуги!E$4</f>
        <v>#N/A</v>
      </c>
      <c r="AB59" s="6" t="e">
        <f>(1-VLOOKUP($W59,Послуги!$A$6:$K$11,Послуги!F$2+1,FALSE))*Послуги!F$4</f>
        <v>#N/A</v>
      </c>
      <c r="AC59" s="6" t="e">
        <f>(1-VLOOKUP($W59,Послуги!$A$6:$K$11,Послуги!G$2+1,FALSE))*Послуги!G$4</f>
        <v>#N/A</v>
      </c>
      <c r="AD59" s="6" t="e">
        <f>(1-VLOOKUP($W59,Послуги!$A$6:$K$11,Послуги!H$2+1,FALSE))*Послуги!H$4</f>
        <v>#N/A</v>
      </c>
      <c r="AE59" s="6" t="e">
        <f>(1-VLOOKUP($W59,Послуги!$A$6:$K$11,Послуги!I$2+1,FALSE))*Послуги!I$4</f>
        <v>#N/A</v>
      </c>
      <c r="AF59" s="6" t="e">
        <f>(1-VLOOKUP($W59,Послуги!$A$6:$K$11,Послуги!J$2+1,FALSE))*Послуги!J$4</f>
        <v>#N/A</v>
      </c>
      <c r="AG59" s="6" t="e">
        <f>(1-VLOOKUP($W59,Послуги!$A$6:$K$11,Послуги!K$2+1,FALSE))*Послуги!K$4</f>
        <v>#N/A</v>
      </c>
    </row>
    <row r="60" spans="12:33" x14ac:dyDescent="0.25">
      <c r="L60" s="65">
        <f t="shared" si="0"/>
        <v>0</v>
      </c>
      <c r="M60" s="26">
        <f t="shared" si="4"/>
        <v>0</v>
      </c>
      <c r="N60" s="65">
        <f t="shared" si="5"/>
        <v>0</v>
      </c>
      <c r="V60" s="65">
        <f t="shared" si="3"/>
        <v>0</v>
      </c>
      <c r="W60" s="6" t="e">
        <f>VLOOKUP(F60,Номери!$A$2:$B$34,2,FALSE)</f>
        <v>#N/A</v>
      </c>
      <c r="X60" s="6" t="e">
        <f>(1-VLOOKUP($W60,Послуги!$A$6:$K$11,Послуги!B$2+1,FALSE))*Послуги!B$4</f>
        <v>#N/A</v>
      </c>
      <c r="Y60" s="6" t="e">
        <f>(1-VLOOKUP($W60,Послуги!$A$6:$K$11,Послуги!C$2+1,FALSE))*Послуги!C$4</f>
        <v>#N/A</v>
      </c>
      <c r="Z60" s="6" t="e">
        <f>(1-VLOOKUP($W60,Послуги!$A$6:$K$11,Послуги!D$2+1,FALSE))*Послуги!D$4</f>
        <v>#N/A</v>
      </c>
      <c r="AA60" s="6" t="e">
        <f>(1-VLOOKUP($W60,Послуги!$A$6:$K$11,Послуги!E$2+1,FALSE))*Послуги!E$4</f>
        <v>#N/A</v>
      </c>
      <c r="AB60" s="6" t="e">
        <f>(1-VLOOKUP($W60,Послуги!$A$6:$K$11,Послуги!F$2+1,FALSE))*Послуги!F$4</f>
        <v>#N/A</v>
      </c>
      <c r="AC60" s="6" t="e">
        <f>(1-VLOOKUP($W60,Послуги!$A$6:$K$11,Послуги!G$2+1,FALSE))*Послуги!G$4</f>
        <v>#N/A</v>
      </c>
      <c r="AD60" s="6" t="e">
        <f>(1-VLOOKUP($W60,Послуги!$A$6:$K$11,Послуги!H$2+1,FALSE))*Послуги!H$4</f>
        <v>#N/A</v>
      </c>
      <c r="AE60" s="6" t="e">
        <f>(1-VLOOKUP($W60,Послуги!$A$6:$K$11,Послуги!I$2+1,FALSE))*Послуги!I$4</f>
        <v>#N/A</v>
      </c>
      <c r="AF60" s="6" t="e">
        <f>(1-VLOOKUP($W60,Послуги!$A$6:$K$11,Послуги!J$2+1,FALSE))*Послуги!J$4</f>
        <v>#N/A</v>
      </c>
      <c r="AG60" s="6" t="e">
        <f>(1-VLOOKUP($W60,Послуги!$A$6:$K$11,Послуги!K$2+1,FALSE))*Послуги!K$4</f>
        <v>#N/A</v>
      </c>
    </row>
    <row r="61" spans="12:33" x14ac:dyDescent="0.25">
      <c r="L61" s="65">
        <f t="shared" si="0"/>
        <v>0</v>
      </c>
      <c r="M61" s="26">
        <f t="shared" si="4"/>
        <v>0</v>
      </c>
      <c r="N61" s="65">
        <f t="shared" si="5"/>
        <v>0</v>
      </c>
      <c r="V61" s="65">
        <f t="shared" si="3"/>
        <v>0</v>
      </c>
      <c r="W61" s="6" t="e">
        <f>VLOOKUP(F61,Номери!$A$2:$B$34,2,FALSE)</f>
        <v>#N/A</v>
      </c>
      <c r="X61" s="6" t="e">
        <f>(1-VLOOKUP($W61,Послуги!$A$6:$K$11,Послуги!B$2+1,FALSE))*Послуги!B$4</f>
        <v>#N/A</v>
      </c>
      <c r="Y61" s="6" t="e">
        <f>(1-VLOOKUP($W61,Послуги!$A$6:$K$11,Послуги!C$2+1,FALSE))*Послуги!C$4</f>
        <v>#N/A</v>
      </c>
      <c r="Z61" s="6" t="e">
        <f>(1-VLOOKUP($W61,Послуги!$A$6:$K$11,Послуги!D$2+1,FALSE))*Послуги!D$4</f>
        <v>#N/A</v>
      </c>
      <c r="AA61" s="6" t="e">
        <f>(1-VLOOKUP($W61,Послуги!$A$6:$K$11,Послуги!E$2+1,FALSE))*Послуги!E$4</f>
        <v>#N/A</v>
      </c>
      <c r="AB61" s="6" t="e">
        <f>(1-VLOOKUP($W61,Послуги!$A$6:$K$11,Послуги!F$2+1,FALSE))*Послуги!F$4</f>
        <v>#N/A</v>
      </c>
      <c r="AC61" s="6" t="e">
        <f>(1-VLOOKUP($W61,Послуги!$A$6:$K$11,Послуги!G$2+1,FALSE))*Послуги!G$4</f>
        <v>#N/A</v>
      </c>
      <c r="AD61" s="6" t="e">
        <f>(1-VLOOKUP($W61,Послуги!$A$6:$K$11,Послуги!H$2+1,FALSE))*Послуги!H$4</f>
        <v>#N/A</v>
      </c>
      <c r="AE61" s="6" t="e">
        <f>(1-VLOOKUP($W61,Послуги!$A$6:$K$11,Послуги!I$2+1,FALSE))*Послуги!I$4</f>
        <v>#N/A</v>
      </c>
      <c r="AF61" s="6" t="e">
        <f>(1-VLOOKUP($W61,Послуги!$A$6:$K$11,Послуги!J$2+1,FALSE))*Послуги!J$4</f>
        <v>#N/A</v>
      </c>
      <c r="AG61" s="6" t="e">
        <f>(1-VLOOKUP($W61,Послуги!$A$6:$K$11,Послуги!K$2+1,FALSE))*Послуги!K$4</f>
        <v>#N/A</v>
      </c>
    </row>
    <row r="62" spans="12:33" x14ac:dyDescent="0.25">
      <c r="L62" s="65">
        <f t="shared" si="0"/>
        <v>0</v>
      </c>
      <c r="M62" s="26">
        <f t="shared" si="4"/>
        <v>0</v>
      </c>
      <c r="N62" s="65">
        <f t="shared" si="5"/>
        <v>0</v>
      </c>
      <c r="V62" s="65">
        <f t="shared" si="3"/>
        <v>0</v>
      </c>
      <c r="W62" s="6" t="e">
        <f>VLOOKUP(F62,Номери!$A$2:$B$34,2,FALSE)</f>
        <v>#N/A</v>
      </c>
      <c r="X62" s="6" t="e">
        <f>(1-VLOOKUP($W62,Послуги!$A$6:$K$11,Послуги!B$2+1,FALSE))*Послуги!B$4</f>
        <v>#N/A</v>
      </c>
      <c r="Y62" s="6" t="e">
        <f>(1-VLOOKUP($W62,Послуги!$A$6:$K$11,Послуги!C$2+1,FALSE))*Послуги!C$4</f>
        <v>#N/A</v>
      </c>
      <c r="Z62" s="6" t="e">
        <f>(1-VLOOKUP($W62,Послуги!$A$6:$K$11,Послуги!D$2+1,FALSE))*Послуги!D$4</f>
        <v>#N/A</v>
      </c>
      <c r="AA62" s="6" t="e">
        <f>(1-VLOOKUP($W62,Послуги!$A$6:$K$11,Послуги!E$2+1,FALSE))*Послуги!E$4</f>
        <v>#N/A</v>
      </c>
      <c r="AB62" s="6" t="e">
        <f>(1-VLOOKUP($W62,Послуги!$A$6:$K$11,Послуги!F$2+1,FALSE))*Послуги!F$4</f>
        <v>#N/A</v>
      </c>
      <c r="AC62" s="6" t="e">
        <f>(1-VLOOKUP($W62,Послуги!$A$6:$K$11,Послуги!G$2+1,FALSE))*Послуги!G$4</f>
        <v>#N/A</v>
      </c>
      <c r="AD62" s="6" t="e">
        <f>(1-VLOOKUP($W62,Послуги!$A$6:$K$11,Послуги!H$2+1,FALSE))*Послуги!H$4</f>
        <v>#N/A</v>
      </c>
      <c r="AE62" s="6" t="e">
        <f>(1-VLOOKUP($W62,Послуги!$A$6:$K$11,Послуги!I$2+1,FALSE))*Послуги!I$4</f>
        <v>#N/A</v>
      </c>
      <c r="AF62" s="6" t="e">
        <f>(1-VLOOKUP($W62,Послуги!$A$6:$K$11,Послуги!J$2+1,FALSE))*Послуги!J$4</f>
        <v>#N/A</v>
      </c>
      <c r="AG62" s="6" t="e">
        <f>(1-VLOOKUP($W62,Послуги!$A$6:$K$11,Послуги!K$2+1,FALSE))*Послуги!K$4</f>
        <v>#N/A</v>
      </c>
    </row>
    <row r="63" spans="12:33" x14ac:dyDescent="0.25">
      <c r="L63" s="65">
        <f t="shared" si="0"/>
        <v>0</v>
      </c>
      <c r="M63" s="26">
        <f t="shared" si="4"/>
        <v>0</v>
      </c>
      <c r="N63" s="65">
        <f t="shared" si="5"/>
        <v>0</v>
      </c>
      <c r="V63" s="65">
        <f t="shared" si="3"/>
        <v>0</v>
      </c>
      <c r="W63" s="6" t="e">
        <f>VLOOKUP(F63,Номери!$A$2:$B$34,2,FALSE)</f>
        <v>#N/A</v>
      </c>
      <c r="X63" s="6" t="e">
        <f>(1-VLOOKUP($W63,Послуги!$A$6:$K$11,Послуги!B$2+1,FALSE))*Послуги!B$4</f>
        <v>#N/A</v>
      </c>
      <c r="Y63" s="6" t="e">
        <f>(1-VLOOKUP($W63,Послуги!$A$6:$K$11,Послуги!C$2+1,FALSE))*Послуги!C$4</f>
        <v>#N/A</v>
      </c>
      <c r="Z63" s="6" t="e">
        <f>(1-VLOOKUP($W63,Послуги!$A$6:$K$11,Послуги!D$2+1,FALSE))*Послуги!D$4</f>
        <v>#N/A</v>
      </c>
      <c r="AA63" s="6" t="e">
        <f>(1-VLOOKUP($W63,Послуги!$A$6:$K$11,Послуги!E$2+1,FALSE))*Послуги!E$4</f>
        <v>#N/A</v>
      </c>
      <c r="AB63" s="6" t="e">
        <f>(1-VLOOKUP($W63,Послуги!$A$6:$K$11,Послуги!F$2+1,FALSE))*Послуги!F$4</f>
        <v>#N/A</v>
      </c>
      <c r="AC63" s="6" t="e">
        <f>(1-VLOOKUP($W63,Послуги!$A$6:$K$11,Послуги!G$2+1,FALSE))*Послуги!G$4</f>
        <v>#N/A</v>
      </c>
      <c r="AD63" s="6" t="e">
        <f>(1-VLOOKUP($W63,Послуги!$A$6:$K$11,Послуги!H$2+1,FALSE))*Послуги!H$4</f>
        <v>#N/A</v>
      </c>
      <c r="AE63" s="6" t="e">
        <f>(1-VLOOKUP($W63,Послуги!$A$6:$K$11,Послуги!I$2+1,FALSE))*Послуги!I$4</f>
        <v>#N/A</v>
      </c>
      <c r="AF63" s="6" t="e">
        <f>(1-VLOOKUP($W63,Послуги!$A$6:$K$11,Послуги!J$2+1,FALSE))*Послуги!J$4</f>
        <v>#N/A</v>
      </c>
      <c r="AG63" s="6" t="e">
        <f>(1-VLOOKUP($W63,Послуги!$A$6:$K$11,Послуги!K$2+1,FALSE))*Послуги!K$4</f>
        <v>#N/A</v>
      </c>
    </row>
    <row r="64" spans="12:33" x14ac:dyDescent="0.25">
      <c r="L64" s="65">
        <f t="shared" si="0"/>
        <v>0</v>
      </c>
      <c r="M64" s="26">
        <f t="shared" si="4"/>
        <v>0</v>
      </c>
      <c r="N64" s="65">
        <f t="shared" si="5"/>
        <v>0</v>
      </c>
      <c r="V64" s="65">
        <f t="shared" si="3"/>
        <v>0</v>
      </c>
      <c r="W64" s="6" t="e">
        <f>VLOOKUP(F64,Номери!$A$2:$B$34,2,FALSE)</f>
        <v>#N/A</v>
      </c>
      <c r="X64" s="6" t="e">
        <f>(1-VLOOKUP($W64,Послуги!$A$6:$K$11,Послуги!B$2+1,FALSE))*Послуги!B$4</f>
        <v>#N/A</v>
      </c>
      <c r="Y64" s="6" t="e">
        <f>(1-VLOOKUP($W64,Послуги!$A$6:$K$11,Послуги!C$2+1,FALSE))*Послуги!C$4</f>
        <v>#N/A</v>
      </c>
      <c r="Z64" s="6" t="e">
        <f>(1-VLOOKUP($W64,Послуги!$A$6:$K$11,Послуги!D$2+1,FALSE))*Послуги!D$4</f>
        <v>#N/A</v>
      </c>
      <c r="AA64" s="6" t="e">
        <f>(1-VLOOKUP($W64,Послуги!$A$6:$K$11,Послуги!E$2+1,FALSE))*Послуги!E$4</f>
        <v>#N/A</v>
      </c>
      <c r="AB64" s="6" t="e">
        <f>(1-VLOOKUP($W64,Послуги!$A$6:$K$11,Послуги!F$2+1,FALSE))*Послуги!F$4</f>
        <v>#N/A</v>
      </c>
      <c r="AC64" s="6" t="e">
        <f>(1-VLOOKUP($W64,Послуги!$A$6:$K$11,Послуги!G$2+1,FALSE))*Послуги!G$4</f>
        <v>#N/A</v>
      </c>
      <c r="AD64" s="6" t="e">
        <f>(1-VLOOKUP($W64,Послуги!$A$6:$K$11,Послуги!H$2+1,FALSE))*Послуги!H$4</f>
        <v>#N/A</v>
      </c>
      <c r="AE64" s="6" t="e">
        <f>(1-VLOOKUP($W64,Послуги!$A$6:$K$11,Послуги!I$2+1,FALSE))*Послуги!I$4</f>
        <v>#N/A</v>
      </c>
      <c r="AF64" s="6" t="e">
        <f>(1-VLOOKUP($W64,Послуги!$A$6:$K$11,Послуги!J$2+1,FALSE))*Послуги!J$4</f>
        <v>#N/A</v>
      </c>
      <c r="AG64" s="6" t="e">
        <f>(1-VLOOKUP($W64,Послуги!$A$6:$K$11,Послуги!K$2+1,FALSE))*Послуги!K$4</f>
        <v>#N/A</v>
      </c>
    </row>
    <row r="65" spans="12:33" x14ac:dyDescent="0.25">
      <c r="L65" s="65">
        <f t="shared" si="0"/>
        <v>0</v>
      </c>
      <c r="M65" s="26">
        <f t="shared" si="4"/>
        <v>0</v>
      </c>
      <c r="N65" s="65">
        <f t="shared" si="5"/>
        <v>0</v>
      </c>
      <c r="V65" s="65">
        <f t="shared" si="3"/>
        <v>0</v>
      </c>
      <c r="W65" s="6" t="e">
        <f>VLOOKUP(F65,Номери!$A$2:$B$34,2,FALSE)</f>
        <v>#N/A</v>
      </c>
      <c r="X65" s="6" t="e">
        <f>(1-VLOOKUP($W65,Послуги!$A$6:$K$11,Послуги!B$2+1,FALSE))*Послуги!B$4</f>
        <v>#N/A</v>
      </c>
      <c r="Y65" s="6" t="e">
        <f>(1-VLOOKUP($W65,Послуги!$A$6:$K$11,Послуги!C$2+1,FALSE))*Послуги!C$4</f>
        <v>#N/A</v>
      </c>
      <c r="Z65" s="6" t="e">
        <f>(1-VLOOKUP($W65,Послуги!$A$6:$K$11,Послуги!D$2+1,FALSE))*Послуги!D$4</f>
        <v>#N/A</v>
      </c>
      <c r="AA65" s="6" t="e">
        <f>(1-VLOOKUP($W65,Послуги!$A$6:$K$11,Послуги!E$2+1,FALSE))*Послуги!E$4</f>
        <v>#N/A</v>
      </c>
      <c r="AB65" s="6" t="e">
        <f>(1-VLOOKUP($W65,Послуги!$A$6:$K$11,Послуги!F$2+1,FALSE))*Послуги!F$4</f>
        <v>#N/A</v>
      </c>
      <c r="AC65" s="6" t="e">
        <f>(1-VLOOKUP($W65,Послуги!$A$6:$K$11,Послуги!G$2+1,FALSE))*Послуги!G$4</f>
        <v>#N/A</v>
      </c>
      <c r="AD65" s="6" t="e">
        <f>(1-VLOOKUP($W65,Послуги!$A$6:$K$11,Послуги!H$2+1,FALSE))*Послуги!H$4</f>
        <v>#N/A</v>
      </c>
      <c r="AE65" s="6" t="e">
        <f>(1-VLOOKUP($W65,Послуги!$A$6:$K$11,Послуги!I$2+1,FALSE))*Послуги!I$4</f>
        <v>#N/A</v>
      </c>
      <c r="AF65" s="6" t="e">
        <f>(1-VLOOKUP($W65,Послуги!$A$6:$K$11,Послуги!J$2+1,FALSE))*Послуги!J$4</f>
        <v>#N/A</v>
      </c>
      <c r="AG65" s="6" t="e">
        <f>(1-VLOOKUP($W65,Послуги!$A$6:$K$11,Послуги!K$2+1,FALSE))*Послуги!K$4</f>
        <v>#N/A</v>
      </c>
    </row>
    <row r="66" spans="12:33" x14ac:dyDescent="0.25">
      <c r="L66" s="65">
        <f t="shared" si="0"/>
        <v>0</v>
      </c>
      <c r="M66" s="26">
        <f t="shared" si="4"/>
        <v>0</v>
      </c>
      <c r="N66" s="65">
        <f t="shared" si="5"/>
        <v>0</v>
      </c>
      <c r="V66" s="65">
        <f t="shared" si="3"/>
        <v>0</v>
      </c>
      <c r="W66" s="6" t="e">
        <f>VLOOKUP(F66,Номери!$A$2:$B$34,2,FALSE)</f>
        <v>#N/A</v>
      </c>
      <c r="X66" s="6" t="e">
        <f>(1-VLOOKUP($W66,Послуги!$A$6:$K$11,Послуги!B$2+1,FALSE))*Послуги!B$4</f>
        <v>#N/A</v>
      </c>
      <c r="Y66" s="6" t="e">
        <f>(1-VLOOKUP($W66,Послуги!$A$6:$K$11,Послуги!C$2+1,FALSE))*Послуги!C$4</f>
        <v>#N/A</v>
      </c>
      <c r="Z66" s="6" t="e">
        <f>(1-VLOOKUP($W66,Послуги!$A$6:$K$11,Послуги!D$2+1,FALSE))*Послуги!D$4</f>
        <v>#N/A</v>
      </c>
      <c r="AA66" s="6" t="e">
        <f>(1-VLOOKUP($W66,Послуги!$A$6:$K$11,Послуги!E$2+1,FALSE))*Послуги!E$4</f>
        <v>#N/A</v>
      </c>
      <c r="AB66" s="6" t="e">
        <f>(1-VLOOKUP($W66,Послуги!$A$6:$K$11,Послуги!F$2+1,FALSE))*Послуги!F$4</f>
        <v>#N/A</v>
      </c>
      <c r="AC66" s="6" t="e">
        <f>(1-VLOOKUP($W66,Послуги!$A$6:$K$11,Послуги!G$2+1,FALSE))*Послуги!G$4</f>
        <v>#N/A</v>
      </c>
      <c r="AD66" s="6" t="e">
        <f>(1-VLOOKUP($W66,Послуги!$A$6:$K$11,Послуги!H$2+1,FALSE))*Послуги!H$4</f>
        <v>#N/A</v>
      </c>
      <c r="AE66" s="6" t="e">
        <f>(1-VLOOKUP($W66,Послуги!$A$6:$K$11,Послуги!I$2+1,FALSE))*Послуги!I$4</f>
        <v>#N/A</v>
      </c>
      <c r="AF66" s="6" t="e">
        <f>(1-VLOOKUP($W66,Послуги!$A$6:$K$11,Послуги!J$2+1,FALSE))*Послуги!J$4</f>
        <v>#N/A</v>
      </c>
      <c r="AG66" s="6" t="e">
        <f>(1-VLOOKUP($W66,Послуги!$A$6:$K$11,Послуги!K$2+1,FALSE))*Послуги!K$4</f>
        <v>#N/A</v>
      </c>
    </row>
    <row r="67" spans="12:33" x14ac:dyDescent="0.25">
      <c r="L67" s="65">
        <f t="shared" ref="L67:L130" si="6">IFERROR(SUMPRODUCT(I67:K67,AE67:AG67),0)</f>
        <v>0</v>
      </c>
      <c r="M67" s="26">
        <f t="shared" si="4"/>
        <v>0</v>
      </c>
      <c r="N67" s="65">
        <f t="shared" si="5"/>
        <v>0</v>
      </c>
      <c r="V67" s="65">
        <f t="shared" ref="V67:V130" si="7">IFERROR(SUMPRODUCT(O67:U67,X67:AD67),0)</f>
        <v>0</v>
      </c>
      <c r="W67" s="6" t="e">
        <f>VLOOKUP(F67,Номери!$A$2:$B$34,2,FALSE)</f>
        <v>#N/A</v>
      </c>
      <c r="X67" s="6" t="e">
        <f>(1-VLOOKUP($W67,Послуги!$A$6:$K$11,Послуги!B$2+1,FALSE))*Послуги!B$4</f>
        <v>#N/A</v>
      </c>
      <c r="Y67" s="6" t="e">
        <f>(1-VLOOKUP($W67,Послуги!$A$6:$K$11,Послуги!C$2+1,FALSE))*Послуги!C$4</f>
        <v>#N/A</v>
      </c>
      <c r="Z67" s="6" t="e">
        <f>(1-VLOOKUP($W67,Послуги!$A$6:$K$11,Послуги!D$2+1,FALSE))*Послуги!D$4</f>
        <v>#N/A</v>
      </c>
      <c r="AA67" s="6" t="e">
        <f>(1-VLOOKUP($W67,Послуги!$A$6:$K$11,Послуги!E$2+1,FALSE))*Послуги!E$4</f>
        <v>#N/A</v>
      </c>
      <c r="AB67" s="6" t="e">
        <f>(1-VLOOKUP($W67,Послуги!$A$6:$K$11,Послуги!F$2+1,FALSE))*Послуги!F$4</f>
        <v>#N/A</v>
      </c>
      <c r="AC67" s="6" t="e">
        <f>(1-VLOOKUP($W67,Послуги!$A$6:$K$11,Послуги!G$2+1,FALSE))*Послуги!G$4</f>
        <v>#N/A</v>
      </c>
      <c r="AD67" s="6" t="e">
        <f>(1-VLOOKUP($W67,Послуги!$A$6:$K$11,Послуги!H$2+1,FALSE))*Послуги!H$4</f>
        <v>#N/A</v>
      </c>
      <c r="AE67" s="6" t="e">
        <f>(1-VLOOKUP($W67,Послуги!$A$6:$K$11,Послуги!I$2+1,FALSE))*Послуги!I$4</f>
        <v>#N/A</v>
      </c>
      <c r="AF67" s="6" t="e">
        <f>(1-VLOOKUP($W67,Послуги!$A$6:$K$11,Послуги!J$2+1,FALSE))*Послуги!J$4</f>
        <v>#N/A</v>
      </c>
      <c r="AG67" s="6" t="e">
        <f>(1-VLOOKUP($W67,Послуги!$A$6:$K$11,Послуги!K$2+1,FALSE))*Послуги!K$4</f>
        <v>#N/A</v>
      </c>
    </row>
    <row r="68" spans="12:33" x14ac:dyDescent="0.25">
      <c r="L68" s="65">
        <f t="shared" si="6"/>
        <v>0</v>
      </c>
      <c r="M68" s="26">
        <f t="shared" si="4"/>
        <v>0</v>
      </c>
      <c r="N68" s="65">
        <f t="shared" si="5"/>
        <v>0</v>
      </c>
      <c r="V68" s="65">
        <f t="shared" si="7"/>
        <v>0</v>
      </c>
      <c r="W68" s="6" t="e">
        <f>VLOOKUP(F68,Номери!$A$2:$B$34,2,FALSE)</f>
        <v>#N/A</v>
      </c>
      <c r="X68" s="6" t="e">
        <f>(1-VLOOKUP($W68,Послуги!$A$6:$K$11,Послуги!B$2+1,FALSE))*Послуги!B$4</f>
        <v>#N/A</v>
      </c>
      <c r="Y68" s="6" t="e">
        <f>(1-VLOOKUP($W68,Послуги!$A$6:$K$11,Послуги!C$2+1,FALSE))*Послуги!C$4</f>
        <v>#N/A</v>
      </c>
      <c r="Z68" s="6" t="e">
        <f>(1-VLOOKUP($W68,Послуги!$A$6:$K$11,Послуги!D$2+1,FALSE))*Послуги!D$4</f>
        <v>#N/A</v>
      </c>
      <c r="AA68" s="6" t="e">
        <f>(1-VLOOKUP($W68,Послуги!$A$6:$K$11,Послуги!E$2+1,FALSE))*Послуги!E$4</f>
        <v>#N/A</v>
      </c>
      <c r="AB68" s="6" t="e">
        <f>(1-VLOOKUP($W68,Послуги!$A$6:$K$11,Послуги!F$2+1,FALSE))*Послуги!F$4</f>
        <v>#N/A</v>
      </c>
      <c r="AC68" s="6" t="e">
        <f>(1-VLOOKUP($W68,Послуги!$A$6:$K$11,Послуги!G$2+1,FALSE))*Послуги!G$4</f>
        <v>#N/A</v>
      </c>
      <c r="AD68" s="6" t="e">
        <f>(1-VLOOKUP($W68,Послуги!$A$6:$K$11,Послуги!H$2+1,FALSE))*Послуги!H$4</f>
        <v>#N/A</v>
      </c>
      <c r="AE68" s="6" t="e">
        <f>(1-VLOOKUP($W68,Послуги!$A$6:$K$11,Послуги!I$2+1,FALSE))*Послуги!I$4</f>
        <v>#N/A</v>
      </c>
      <c r="AF68" s="6" t="e">
        <f>(1-VLOOKUP($W68,Послуги!$A$6:$K$11,Послуги!J$2+1,FALSE))*Послуги!J$4</f>
        <v>#N/A</v>
      </c>
      <c r="AG68" s="6" t="e">
        <f>(1-VLOOKUP($W68,Послуги!$A$6:$K$11,Послуги!K$2+1,FALSE))*Послуги!K$4</f>
        <v>#N/A</v>
      </c>
    </row>
    <row r="69" spans="12:33" x14ac:dyDescent="0.25">
      <c r="L69" s="65">
        <f t="shared" si="6"/>
        <v>0</v>
      </c>
      <c r="M69" s="26">
        <f t="shared" si="4"/>
        <v>0</v>
      </c>
      <c r="N69" s="65">
        <f t="shared" si="5"/>
        <v>0</v>
      </c>
      <c r="V69" s="65">
        <f t="shared" si="7"/>
        <v>0</v>
      </c>
      <c r="W69" s="6" t="e">
        <f>VLOOKUP(F69,Номери!$A$2:$B$34,2,FALSE)</f>
        <v>#N/A</v>
      </c>
      <c r="X69" s="6" t="e">
        <f>(1-VLOOKUP($W69,Послуги!$A$6:$K$11,Послуги!B$2+1,FALSE))*Послуги!B$4</f>
        <v>#N/A</v>
      </c>
      <c r="Y69" s="6" t="e">
        <f>(1-VLOOKUP($W69,Послуги!$A$6:$K$11,Послуги!C$2+1,FALSE))*Послуги!C$4</f>
        <v>#N/A</v>
      </c>
      <c r="Z69" s="6" t="e">
        <f>(1-VLOOKUP($W69,Послуги!$A$6:$K$11,Послуги!D$2+1,FALSE))*Послуги!D$4</f>
        <v>#N/A</v>
      </c>
      <c r="AA69" s="6" t="e">
        <f>(1-VLOOKUP($W69,Послуги!$A$6:$K$11,Послуги!E$2+1,FALSE))*Послуги!E$4</f>
        <v>#N/A</v>
      </c>
      <c r="AB69" s="6" t="e">
        <f>(1-VLOOKUP($W69,Послуги!$A$6:$K$11,Послуги!F$2+1,FALSE))*Послуги!F$4</f>
        <v>#N/A</v>
      </c>
      <c r="AC69" s="6" t="e">
        <f>(1-VLOOKUP($W69,Послуги!$A$6:$K$11,Послуги!G$2+1,FALSE))*Послуги!G$4</f>
        <v>#N/A</v>
      </c>
      <c r="AD69" s="6" t="e">
        <f>(1-VLOOKUP($W69,Послуги!$A$6:$K$11,Послуги!H$2+1,FALSE))*Послуги!H$4</f>
        <v>#N/A</v>
      </c>
      <c r="AE69" s="6" t="e">
        <f>(1-VLOOKUP($W69,Послуги!$A$6:$K$11,Послуги!I$2+1,FALSE))*Послуги!I$4</f>
        <v>#N/A</v>
      </c>
      <c r="AF69" s="6" t="e">
        <f>(1-VLOOKUP($W69,Послуги!$A$6:$K$11,Послуги!J$2+1,FALSE))*Послуги!J$4</f>
        <v>#N/A</v>
      </c>
      <c r="AG69" s="6" t="e">
        <f>(1-VLOOKUP($W69,Послуги!$A$6:$K$11,Послуги!K$2+1,FALSE))*Послуги!K$4</f>
        <v>#N/A</v>
      </c>
    </row>
    <row r="70" spans="12:33" x14ac:dyDescent="0.25">
      <c r="L70" s="65">
        <f t="shared" si="6"/>
        <v>0</v>
      </c>
      <c r="M70" s="26">
        <f t="shared" si="4"/>
        <v>0</v>
      </c>
      <c r="N70" s="65">
        <f t="shared" si="5"/>
        <v>0</v>
      </c>
      <c r="V70" s="65">
        <f t="shared" si="7"/>
        <v>0</v>
      </c>
      <c r="W70" s="6" t="e">
        <f>VLOOKUP(F70,Номери!$A$2:$B$34,2,FALSE)</f>
        <v>#N/A</v>
      </c>
      <c r="X70" s="6" t="e">
        <f>(1-VLOOKUP($W70,Послуги!$A$6:$K$11,Послуги!B$2+1,FALSE))*Послуги!B$4</f>
        <v>#N/A</v>
      </c>
      <c r="Y70" s="6" t="e">
        <f>(1-VLOOKUP($W70,Послуги!$A$6:$K$11,Послуги!C$2+1,FALSE))*Послуги!C$4</f>
        <v>#N/A</v>
      </c>
      <c r="Z70" s="6" t="e">
        <f>(1-VLOOKUP($W70,Послуги!$A$6:$K$11,Послуги!D$2+1,FALSE))*Послуги!D$4</f>
        <v>#N/A</v>
      </c>
      <c r="AA70" s="6" t="e">
        <f>(1-VLOOKUP($W70,Послуги!$A$6:$K$11,Послуги!E$2+1,FALSE))*Послуги!E$4</f>
        <v>#N/A</v>
      </c>
      <c r="AB70" s="6" t="e">
        <f>(1-VLOOKUP($W70,Послуги!$A$6:$K$11,Послуги!F$2+1,FALSE))*Послуги!F$4</f>
        <v>#N/A</v>
      </c>
      <c r="AC70" s="6" t="e">
        <f>(1-VLOOKUP($W70,Послуги!$A$6:$K$11,Послуги!G$2+1,FALSE))*Послуги!G$4</f>
        <v>#N/A</v>
      </c>
      <c r="AD70" s="6" t="e">
        <f>(1-VLOOKUP($W70,Послуги!$A$6:$K$11,Послуги!H$2+1,FALSE))*Послуги!H$4</f>
        <v>#N/A</v>
      </c>
      <c r="AE70" s="6" t="e">
        <f>(1-VLOOKUP($W70,Послуги!$A$6:$K$11,Послуги!I$2+1,FALSE))*Послуги!I$4</f>
        <v>#N/A</v>
      </c>
      <c r="AF70" s="6" t="e">
        <f>(1-VLOOKUP($W70,Послуги!$A$6:$K$11,Послуги!J$2+1,FALSE))*Послуги!J$4</f>
        <v>#N/A</v>
      </c>
      <c r="AG70" s="6" t="e">
        <f>(1-VLOOKUP($W70,Послуги!$A$6:$K$11,Послуги!K$2+1,FALSE))*Послуги!K$4</f>
        <v>#N/A</v>
      </c>
    </row>
    <row r="71" spans="12:33" x14ac:dyDescent="0.25">
      <c r="L71" s="65">
        <f t="shared" si="6"/>
        <v>0</v>
      </c>
      <c r="M71" s="26">
        <f t="shared" si="4"/>
        <v>0</v>
      </c>
      <c r="N71" s="65">
        <f t="shared" si="5"/>
        <v>0</v>
      </c>
      <c r="V71" s="65">
        <f t="shared" si="7"/>
        <v>0</v>
      </c>
      <c r="W71" s="6" t="e">
        <f>VLOOKUP(F71,Номери!$A$2:$B$34,2,FALSE)</f>
        <v>#N/A</v>
      </c>
      <c r="X71" s="6" t="e">
        <f>(1-VLOOKUP($W71,Послуги!$A$6:$K$11,Послуги!B$2+1,FALSE))*Послуги!B$4</f>
        <v>#N/A</v>
      </c>
      <c r="Y71" s="6" t="e">
        <f>(1-VLOOKUP($W71,Послуги!$A$6:$K$11,Послуги!C$2+1,FALSE))*Послуги!C$4</f>
        <v>#N/A</v>
      </c>
      <c r="Z71" s="6" t="e">
        <f>(1-VLOOKUP($W71,Послуги!$A$6:$K$11,Послуги!D$2+1,FALSE))*Послуги!D$4</f>
        <v>#N/A</v>
      </c>
      <c r="AA71" s="6" t="e">
        <f>(1-VLOOKUP($W71,Послуги!$A$6:$K$11,Послуги!E$2+1,FALSE))*Послуги!E$4</f>
        <v>#N/A</v>
      </c>
      <c r="AB71" s="6" t="e">
        <f>(1-VLOOKUP($W71,Послуги!$A$6:$K$11,Послуги!F$2+1,FALSE))*Послуги!F$4</f>
        <v>#N/A</v>
      </c>
      <c r="AC71" s="6" t="e">
        <f>(1-VLOOKUP($W71,Послуги!$A$6:$K$11,Послуги!G$2+1,FALSE))*Послуги!G$4</f>
        <v>#N/A</v>
      </c>
      <c r="AD71" s="6" t="e">
        <f>(1-VLOOKUP($W71,Послуги!$A$6:$K$11,Послуги!H$2+1,FALSE))*Послуги!H$4</f>
        <v>#N/A</v>
      </c>
      <c r="AE71" s="6" t="e">
        <f>(1-VLOOKUP($W71,Послуги!$A$6:$K$11,Послуги!I$2+1,FALSE))*Послуги!I$4</f>
        <v>#N/A</v>
      </c>
      <c r="AF71" s="6" t="e">
        <f>(1-VLOOKUP($W71,Послуги!$A$6:$K$11,Послуги!J$2+1,FALSE))*Послуги!J$4</f>
        <v>#N/A</v>
      </c>
      <c r="AG71" s="6" t="e">
        <f>(1-VLOOKUP($W71,Послуги!$A$6:$K$11,Послуги!K$2+1,FALSE))*Послуги!K$4</f>
        <v>#N/A</v>
      </c>
    </row>
    <row r="72" spans="12:33" x14ac:dyDescent="0.25">
      <c r="L72" s="65">
        <f t="shared" si="6"/>
        <v>0</v>
      </c>
      <c r="M72" s="26">
        <f t="shared" si="4"/>
        <v>0</v>
      </c>
      <c r="N72" s="65">
        <f t="shared" si="5"/>
        <v>0</v>
      </c>
      <c r="V72" s="65">
        <f t="shared" si="7"/>
        <v>0</v>
      </c>
      <c r="W72" s="6" t="e">
        <f>VLOOKUP(F72,Номери!$A$2:$B$34,2,FALSE)</f>
        <v>#N/A</v>
      </c>
      <c r="X72" s="6" t="e">
        <f>(1-VLOOKUP($W72,Послуги!$A$6:$K$11,Послуги!B$2+1,FALSE))*Послуги!B$4</f>
        <v>#N/A</v>
      </c>
      <c r="Y72" s="6" t="e">
        <f>(1-VLOOKUP($W72,Послуги!$A$6:$K$11,Послуги!C$2+1,FALSE))*Послуги!C$4</f>
        <v>#N/A</v>
      </c>
      <c r="Z72" s="6" t="e">
        <f>(1-VLOOKUP($W72,Послуги!$A$6:$K$11,Послуги!D$2+1,FALSE))*Послуги!D$4</f>
        <v>#N/A</v>
      </c>
      <c r="AA72" s="6" t="e">
        <f>(1-VLOOKUP($W72,Послуги!$A$6:$K$11,Послуги!E$2+1,FALSE))*Послуги!E$4</f>
        <v>#N/A</v>
      </c>
      <c r="AB72" s="6" t="e">
        <f>(1-VLOOKUP($W72,Послуги!$A$6:$K$11,Послуги!F$2+1,FALSE))*Послуги!F$4</f>
        <v>#N/A</v>
      </c>
      <c r="AC72" s="6" t="e">
        <f>(1-VLOOKUP($W72,Послуги!$A$6:$K$11,Послуги!G$2+1,FALSE))*Послуги!G$4</f>
        <v>#N/A</v>
      </c>
      <c r="AD72" s="6" t="e">
        <f>(1-VLOOKUP($W72,Послуги!$A$6:$K$11,Послуги!H$2+1,FALSE))*Послуги!H$4</f>
        <v>#N/A</v>
      </c>
      <c r="AE72" s="6" t="e">
        <f>(1-VLOOKUP($W72,Послуги!$A$6:$K$11,Послуги!I$2+1,FALSE))*Послуги!I$4</f>
        <v>#N/A</v>
      </c>
      <c r="AF72" s="6" t="e">
        <f>(1-VLOOKUP($W72,Послуги!$A$6:$K$11,Послуги!J$2+1,FALSE))*Послуги!J$4</f>
        <v>#N/A</v>
      </c>
      <c r="AG72" s="6" t="e">
        <f>(1-VLOOKUP($W72,Послуги!$A$6:$K$11,Послуги!K$2+1,FALSE))*Послуги!K$4</f>
        <v>#N/A</v>
      </c>
    </row>
    <row r="73" spans="12:33" x14ac:dyDescent="0.25">
      <c r="L73" s="65">
        <f t="shared" si="6"/>
        <v>0</v>
      </c>
      <c r="M73" s="26">
        <f t="shared" si="4"/>
        <v>0</v>
      </c>
      <c r="N73" s="65">
        <f t="shared" si="5"/>
        <v>0</v>
      </c>
      <c r="V73" s="65">
        <f t="shared" si="7"/>
        <v>0</v>
      </c>
      <c r="W73" s="6" t="e">
        <f>VLOOKUP(F73,Номери!$A$2:$B$34,2,FALSE)</f>
        <v>#N/A</v>
      </c>
      <c r="X73" s="6" t="e">
        <f>(1-VLOOKUP($W73,Послуги!$A$6:$K$11,Послуги!B$2+1,FALSE))*Послуги!B$4</f>
        <v>#N/A</v>
      </c>
      <c r="Y73" s="6" t="e">
        <f>(1-VLOOKUP($W73,Послуги!$A$6:$K$11,Послуги!C$2+1,FALSE))*Послуги!C$4</f>
        <v>#N/A</v>
      </c>
      <c r="Z73" s="6" t="e">
        <f>(1-VLOOKUP($W73,Послуги!$A$6:$K$11,Послуги!D$2+1,FALSE))*Послуги!D$4</f>
        <v>#N/A</v>
      </c>
      <c r="AA73" s="6" t="e">
        <f>(1-VLOOKUP($W73,Послуги!$A$6:$K$11,Послуги!E$2+1,FALSE))*Послуги!E$4</f>
        <v>#N/A</v>
      </c>
      <c r="AB73" s="6" t="e">
        <f>(1-VLOOKUP($W73,Послуги!$A$6:$K$11,Послуги!F$2+1,FALSE))*Послуги!F$4</f>
        <v>#N/A</v>
      </c>
      <c r="AC73" s="6" t="e">
        <f>(1-VLOOKUP($W73,Послуги!$A$6:$K$11,Послуги!G$2+1,FALSE))*Послуги!G$4</f>
        <v>#N/A</v>
      </c>
      <c r="AD73" s="6" t="e">
        <f>(1-VLOOKUP($W73,Послуги!$A$6:$K$11,Послуги!H$2+1,FALSE))*Послуги!H$4</f>
        <v>#N/A</v>
      </c>
      <c r="AE73" s="6" t="e">
        <f>(1-VLOOKUP($W73,Послуги!$A$6:$K$11,Послуги!I$2+1,FALSE))*Послуги!I$4</f>
        <v>#N/A</v>
      </c>
      <c r="AF73" s="6" t="e">
        <f>(1-VLOOKUP($W73,Послуги!$A$6:$K$11,Послуги!J$2+1,FALSE))*Послуги!J$4</f>
        <v>#N/A</v>
      </c>
      <c r="AG73" s="6" t="e">
        <f>(1-VLOOKUP($W73,Послуги!$A$6:$K$11,Послуги!K$2+1,FALSE))*Послуги!K$4</f>
        <v>#N/A</v>
      </c>
    </row>
    <row r="74" spans="12:33" x14ac:dyDescent="0.25">
      <c r="L74" s="65">
        <f t="shared" si="6"/>
        <v>0</v>
      </c>
      <c r="M74" s="26">
        <f t="shared" si="4"/>
        <v>0</v>
      </c>
      <c r="N74" s="65">
        <f t="shared" si="5"/>
        <v>0</v>
      </c>
      <c r="V74" s="65">
        <f t="shared" si="7"/>
        <v>0</v>
      </c>
      <c r="W74" s="6" t="e">
        <f>VLOOKUP(F74,Номери!$A$2:$B$34,2,FALSE)</f>
        <v>#N/A</v>
      </c>
      <c r="X74" s="6" t="e">
        <f>(1-VLOOKUP($W74,Послуги!$A$6:$K$11,Послуги!B$2+1,FALSE))*Послуги!B$4</f>
        <v>#N/A</v>
      </c>
      <c r="Y74" s="6" t="e">
        <f>(1-VLOOKUP($W74,Послуги!$A$6:$K$11,Послуги!C$2+1,FALSE))*Послуги!C$4</f>
        <v>#N/A</v>
      </c>
      <c r="Z74" s="6" t="e">
        <f>(1-VLOOKUP($W74,Послуги!$A$6:$K$11,Послуги!D$2+1,FALSE))*Послуги!D$4</f>
        <v>#N/A</v>
      </c>
      <c r="AA74" s="6" t="e">
        <f>(1-VLOOKUP($W74,Послуги!$A$6:$K$11,Послуги!E$2+1,FALSE))*Послуги!E$4</f>
        <v>#N/A</v>
      </c>
      <c r="AB74" s="6" t="e">
        <f>(1-VLOOKUP($W74,Послуги!$A$6:$K$11,Послуги!F$2+1,FALSE))*Послуги!F$4</f>
        <v>#N/A</v>
      </c>
      <c r="AC74" s="6" t="e">
        <f>(1-VLOOKUP($W74,Послуги!$A$6:$K$11,Послуги!G$2+1,FALSE))*Послуги!G$4</f>
        <v>#N/A</v>
      </c>
      <c r="AD74" s="6" t="e">
        <f>(1-VLOOKUP($W74,Послуги!$A$6:$K$11,Послуги!H$2+1,FALSE))*Послуги!H$4</f>
        <v>#N/A</v>
      </c>
      <c r="AE74" s="6" t="e">
        <f>(1-VLOOKUP($W74,Послуги!$A$6:$K$11,Послуги!I$2+1,FALSE))*Послуги!I$4</f>
        <v>#N/A</v>
      </c>
      <c r="AF74" s="6" t="e">
        <f>(1-VLOOKUP($W74,Послуги!$A$6:$K$11,Послуги!J$2+1,FALSE))*Послуги!J$4</f>
        <v>#N/A</v>
      </c>
      <c r="AG74" s="6" t="e">
        <f>(1-VLOOKUP($W74,Послуги!$A$6:$K$11,Послуги!K$2+1,FALSE))*Послуги!K$4</f>
        <v>#N/A</v>
      </c>
    </row>
    <row r="75" spans="12:33" x14ac:dyDescent="0.25">
      <c r="L75" s="65">
        <f t="shared" si="6"/>
        <v>0</v>
      </c>
      <c r="M75" s="26">
        <f t="shared" si="4"/>
        <v>0</v>
      </c>
      <c r="N75" s="65">
        <f t="shared" si="5"/>
        <v>0</v>
      </c>
      <c r="V75" s="65">
        <f t="shared" si="7"/>
        <v>0</v>
      </c>
      <c r="W75" s="6" t="e">
        <f>VLOOKUP(F75,Номери!$A$2:$B$34,2,FALSE)</f>
        <v>#N/A</v>
      </c>
      <c r="X75" s="6" t="e">
        <f>(1-VLOOKUP($W75,Послуги!$A$6:$K$11,Послуги!B$2+1,FALSE))*Послуги!B$4</f>
        <v>#N/A</v>
      </c>
      <c r="Y75" s="6" t="e">
        <f>(1-VLOOKUP($W75,Послуги!$A$6:$K$11,Послуги!C$2+1,FALSE))*Послуги!C$4</f>
        <v>#N/A</v>
      </c>
      <c r="Z75" s="6" t="e">
        <f>(1-VLOOKUP($W75,Послуги!$A$6:$K$11,Послуги!D$2+1,FALSE))*Послуги!D$4</f>
        <v>#N/A</v>
      </c>
      <c r="AA75" s="6" t="e">
        <f>(1-VLOOKUP($W75,Послуги!$A$6:$K$11,Послуги!E$2+1,FALSE))*Послуги!E$4</f>
        <v>#N/A</v>
      </c>
      <c r="AB75" s="6" t="e">
        <f>(1-VLOOKUP($W75,Послуги!$A$6:$K$11,Послуги!F$2+1,FALSE))*Послуги!F$4</f>
        <v>#N/A</v>
      </c>
      <c r="AC75" s="6" t="e">
        <f>(1-VLOOKUP($W75,Послуги!$A$6:$K$11,Послуги!G$2+1,FALSE))*Послуги!G$4</f>
        <v>#N/A</v>
      </c>
      <c r="AD75" s="6" t="e">
        <f>(1-VLOOKUP($W75,Послуги!$A$6:$K$11,Послуги!H$2+1,FALSE))*Послуги!H$4</f>
        <v>#N/A</v>
      </c>
      <c r="AE75" s="6" t="e">
        <f>(1-VLOOKUP($W75,Послуги!$A$6:$K$11,Послуги!I$2+1,FALSE))*Послуги!I$4</f>
        <v>#N/A</v>
      </c>
      <c r="AF75" s="6" t="e">
        <f>(1-VLOOKUP($W75,Послуги!$A$6:$K$11,Послуги!J$2+1,FALSE))*Послуги!J$4</f>
        <v>#N/A</v>
      </c>
      <c r="AG75" s="6" t="e">
        <f>(1-VLOOKUP($W75,Послуги!$A$6:$K$11,Послуги!K$2+1,FALSE))*Послуги!K$4</f>
        <v>#N/A</v>
      </c>
    </row>
    <row r="76" spans="12:33" x14ac:dyDescent="0.25">
      <c r="L76" s="65">
        <f t="shared" si="6"/>
        <v>0</v>
      </c>
      <c r="M76" s="26">
        <f t="shared" si="4"/>
        <v>0</v>
      </c>
      <c r="N76" s="65">
        <f t="shared" si="5"/>
        <v>0</v>
      </c>
      <c r="V76" s="65">
        <f t="shared" si="7"/>
        <v>0</v>
      </c>
      <c r="W76" s="6" t="e">
        <f>VLOOKUP(F76,Номери!$A$2:$B$34,2,FALSE)</f>
        <v>#N/A</v>
      </c>
      <c r="X76" s="6" t="e">
        <f>(1-VLOOKUP($W76,Послуги!$A$6:$K$11,Послуги!B$2+1,FALSE))*Послуги!B$4</f>
        <v>#N/A</v>
      </c>
      <c r="Y76" s="6" t="e">
        <f>(1-VLOOKUP($W76,Послуги!$A$6:$K$11,Послуги!C$2+1,FALSE))*Послуги!C$4</f>
        <v>#N/A</v>
      </c>
      <c r="Z76" s="6" t="e">
        <f>(1-VLOOKUP($W76,Послуги!$A$6:$K$11,Послуги!D$2+1,FALSE))*Послуги!D$4</f>
        <v>#N/A</v>
      </c>
      <c r="AA76" s="6" t="e">
        <f>(1-VLOOKUP($W76,Послуги!$A$6:$K$11,Послуги!E$2+1,FALSE))*Послуги!E$4</f>
        <v>#N/A</v>
      </c>
      <c r="AB76" s="6" t="e">
        <f>(1-VLOOKUP($W76,Послуги!$A$6:$K$11,Послуги!F$2+1,FALSE))*Послуги!F$4</f>
        <v>#N/A</v>
      </c>
      <c r="AC76" s="6" t="e">
        <f>(1-VLOOKUP($W76,Послуги!$A$6:$K$11,Послуги!G$2+1,FALSE))*Послуги!G$4</f>
        <v>#N/A</v>
      </c>
      <c r="AD76" s="6" t="e">
        <f>(1-VLOOKUP($W76,Послуги!$A$6:$K$11,Послуги!H$2+1,FALSE))*Послуги!H$4</f>
        <v>#N/A</v>
      </c>
      <c r="AE76" s="6" t="e">
        <f>(1-VLOOKUP($W76,Послуги!$A$6:$K$11,Послуги!I$2+1,FALSE))*Послуги!I$4</f>
        <v>#N/A</v>
      </c>
      <c r="AF76" s="6" t="e">
        <f>(1-VLOOKUP($W76,Послуги!$A$6:$K$11,Послуги!J$2+1,FALSE))*Послуги!J$4</f>
        <v>#N/A</v>
      </c>
      <c r="AG76" s="6" t="e">
        <f>(1-VLOOKUP($W76,Послуги!$A$6:$K$11,Послуги!K$2+1,FALSE))*Послуги!K$4</f>
        <v>#N/A</v>
      </c>
    </row>
    <row r="77" spans="12:33" x14ac:dyDescent="0.25">
      <c r="L77" s="65">
        <f t="shared" si="6"/>
        <v>0</v>
      </c>
      <c r="M77" s="26">
        <f t="shared" si="4"/>
        <v>0</v>
      </c>
      <c r="N77" s="65">
        <f t="shared" si="5"/>
        <v>0</v>
      </c>
      <c r="V77" s="65">
        <f t="shared" si="7"/>
        <v>0</v>
      </c>
      <c r="W77" s="6" t="e">
        <f>VLOOKUP(F77,Номери!$A$2:$B$34,2,FALSE)</f>
        <v>#N/A</v>
      </c>
      <c r="X77" s="6" t="e">
        <f>(1-VLOOKUP($W77,Послуги!$A$6:$K$11,Послуги!B$2+1,FALSE))*Послуги!B$4</f>
        <v>#N/A</v>
      </c>
      <c r="Y77" s="6" t="e">
        <f>(1-VLOOKUP($W77,Послуги!$A$6:$K$11,Послуги!C$2+1,FALSE))*Послуги!C$4</f>
        <v>#N/A</v>
      </c>
      <c r="Z77" s="6" t="e">
        <f>(1-VLOOKUP($W77,Послуги!$A$6:$K$11,Послуги!D$2+1,FALSE))*Послуги!D$4</f>
        <v>#N/A</v>
      </c>
      <c r="AA77" s="6" t="e">
        <f>(1-VLOOKUP($W77,Послуги!$A$6:$K$11,Послуги!E$2+1,FALSE))*Послуги!E$4</f>
        <v>#N/A</v>
      </c>
      <c r="AB77" s="6" t="e">
        <f>(1-VLOOKUP($W77,Послуги!$A$6:$K$11,Послуги!F$2+1,FALSE))*Послуги!F$4</f>
        <v>#N/A</v>
      </c>
      <c r="AC77" s="6" t="e">
        <f>(1-VLOOKUP($W77,Послуги!$A$6:$K$11,Послуги!G$2+1,FALSE))*Послуги!G$4</f>
        <v>#N/A</v>
      </c>
      <c r="AD77" s="6" t="e">
        <f>(1-VLOOKUP($W77,Послуги!$A$6:$K$11,Послуги!H$2+1,FALSE))*Послуги!H$4</f>
        <v>#N/A</v>
      </c>
      <c r="AE77" s="6" t="e">
        <f>(1-VLOOKUP($W77,Послуги!$A$6:$K$11,Послуги!I$2+1,FALSE))*Послуги!I$4</f>
        <v>#N/A</v>
      </c>
      <c r="AF77" s="6" t="e">
        <f>(1-VLOOKUP($W77,Послуги!$A$6:$K$11,Послуги!J$2+1,FALSE))*Послуги!J$4</f>
        <v>#N/A</v>
      </c>
      <c r="AG77" s="6" t="e">
        <f>(1-VLOOKUP($W77,Послуги!$A$6:$K$11,Послуги!K$2+1,FALSE))*Послуги!K$4</f>
        <v>#N/A</v>
      </c>
    </row>
    <row r="78" spans="12:33" x14ac:dyDescent="0.25">
      <c r="L78" s="65">
        <f t="shared" si="6"/>
        <v>0</v>
      </c>
      <c r="M78" s="26">
        <f t="shared" si="4"/>
        <v>0</v>
      </c>
      <c r="N78" s="65">
        <f t="shared" si="5"/>
        <v>0</v>
      </c>
      <c r="V78" s="65">
        <f t="shared" si="7"/>
        <v>0</v>
      </c>
      <c r="W78" s="6" t="e">
        <f>VLOOKUP(F78,Номери!$A$2:$B$34,2,FALSE)</f>
        <v>#N/A</v>
      </c>
      <c r="X78" s="6" t="e">
        <f>(1-VLOOKUP($W78,Послуги!$A$6:$K$11,Послуги!B$2+1,FALSE))*Послуги!B$4</f>
        <v>#N/A</v>
      </c>
      <c r="Y78" s="6" t="e">
        <f>(1-VLOOKUP($W78,Послуги!$A$6:$K$11,Послуги!C$2+1,FALSE))*Послуги!C$4</f>
        <v>#N/A</v>
      </c>
      <c r="Z78" s="6" t="e">
        <f>(1-VLOOKUP($W78,Послуги!$A$6:$K$11,Послуги!D$2+1,FALSE))*Послуги!D$4</f>
        <v>#N/A</v>
      </c>
      <c r="AA78" s="6" t="e">
        <f>(1-VLOOKUP($W78,Послуги!$A$6:$K$11,Послуги!E$2+1,FALSE))*Послуги!E$4</f>
        <v>#N/A</v>
      </c>
      <c r="AB78" s="6" t="e">
        <f>(1-VLOOKUP($W78,Послуги!$A$6:$K$11,Послуги!F$2+1,FALSE))*Послуги!F$4</f>
        <v>#N/A</v>
      </c>
      <c r="AC78" s="6" t="e">
        <f>(1-VLOOKUP($W78,Послуги!$A$6:$K$11,Послуги!G$2+1,FALSE))*Послуги!G$4</f>
        <v>#N/A</v>
      </c>
      <c r="AD78" s="6" t="e">
        <f>(1-VLOOKUP($W78,Послуги!$A$6:$K$11,Послуги!H$2+1,FALSE))*Послуги!H$4</f>
        <v>#N/A</v>
      </c>
      <c r="AE78" s="6" t="e">
        <f>(1-VLOOKUP($W78,Послуги!$A$6:$K$11,Послуги!I$2+1,FALSE))*Послуги!I$4</f>
        <v>#N/A</v>
      </c>
      <c r="AF78" s="6" t="e">
        <f>(1-VLOOKUP($W78,Послуги!$A$6:$K$11,Послуги!J$2+1,FALSE))*Послуги!J$4</f>
        <v>#N/A</v>
      </c>
      <c r="AG78" s="6" t="e">
        <f>(1-VLOOKUP($W78,Послуги!$A$6:$K$11,Послуги!K$2+1,FALSE))*Послуги!K$4</f>
        <v>#N/A</v>
      </c>
    </row>
    <row r="79" spans="12:33" x14ac:dyDescent="0.25">
      <c r="L79" s="65">
        <f t="shared" si="6"/>
        <v>0</v>
      </c>
      <c r="M79" s="26">
        <f t="shared" si="4"/>
        <v>0</v>
      </c>
      <c r="N79" s="65">
        <f t="shared" si="5"/>
        <v>0</v>
      </c>
      <c r="V79" s="65">
        <f t="shared" si="7"/>
        <v>0</v>
      </c>
      <c r="W79" s="6" t="e">
        <f>VLOOKUP(F79,Номери!$A$2:$B$34,2,FALSE)</f>
        <v>#N/A</v>
      </c>
      <c r="X79" s="6" t="e">
        <f>(1-VLOOKUP($W79,Послуги!$A$6:$K$11,Послуги!B$2+1,FALSE))*Послуги!B$4</f>
        <v>#N/A</v>
      </c>
      <c r="Y79" s="6" t="e">
        <f>(1-VLOOKUP($W79,Послуги!$A$6:$K$11,Послуги!C$2+1,FALSE))*Послуги!C$4</f>
        <v>#N/A</v>
      </c>
      <c r="Z79" s="6" t="e">
        <f>(1-VLOOKUP($W79,Послуги!$A$6:$K$11,Послуги!D$2+1,FALSE))*Послуги!D$4</f>
        <v>#N/A</v>
      </c>
      <c r="AA79" s="6" t="e">
        <f>(1-VLOOKUP($W79,Послуги!$A$6:$K$11,Послуги!E$2+1,FALSE))*Послуги!E$4</f>
        <v>#N/A</v>
      </c>
      <c r="AB79" s="6" t="e">
        <f>(1-VLOOKUP($W79,Послуги!$A$6:$K$11,Послуги!F$2+1,FALSE))*Послуги!F$4</f>
        <v>#N/A</v>
      </c>
      <c r="AC79" s="6" t="e">
        <f>(1-VLOOKUP($W79,Послуги!$A$6:$K$11,Послуги!G$2+1,FALSE))*Послуги!G$4</f>
        <v>#N/A</v>
      </c>
      <c r="AD79" s="6" t="e">
        <f>(1-VLOOKUP($W79,Послуги!$A$6:$K$11,Послуги!H$2+1,FALSE))*Послуги!H$4</f>
        <v>#N/A</v>
      </c>
      <c r="AE79" s="6" t="e">
        <f>(1-VLOOKUP($W79,Послуги!$A$6:$K$11,Послуги!I$2+1,FALSE))*Послуги!I$4</f>
        <v>#N/A</v>
      </c>
      <c r="AF79" s="6" t="e">
        <f>(1-VLOOKUP($W79,Послуги!$A$6:$K$11,Послуги!J$2+1,FALSE))*Послуги!J$4</f>
        <v>#N/A</v>
      </c>
      <c r="AG79" s="6" t="e">
        <f>(1-VLOOKUP($W79,Послуги!$A$6:$K$11,Послуги!K$2+1,FALSE))*Послуги!K$4</f>
        <v>#N/A</v>
      </c>
    </row>
    <row r="80" spans="12:33" x14ac:dyDescent="0.25">
      <c r="L80" s="65">
        <f t="shared" si="6"/>
        <v>0</v>
      </c>
      <c r="M80" s="26">
        <f t="shared" si="4"/>
        <v>0</v>
      </c>
      <c r="N80" s="65">
        <f t="shared" si="5"/>
        <v>0</v>
      </c>
      <c r="V80" s="65">
        <f t="shared" si="7"/>
        <v>0</v>
      </c>
      <c r="W80" s="6" t="e">
        <f>VLOOKUP(F80,Номери!$A$2:$B$34,2,FALSE)</f>
        <v>#N/A</v>
      </c>
      <c r="X80" s="6" t="e">
        <f>(1-VLOOKUP($W80,Послуги!$A$6:$K$11,Послуги!B$2+1,FALSE))*Послуги!B$4</f>
        <v>#N/A</v>
      </c>
      <c r="Y80" s="6" t="e">
        <f>(1-VLOOKUP($W80,Послуги!$A$6:$K$11,Послуги!C$2+1,FALSE))*Послуги!C$4</f>
        <v>#N/A</v>
      </c>
      <c r="Z80" s="6" t="e">
        <f>(1-VLOOKUP($W80,Послуги!$A$6:$K$11,Послуги!D$2+1,FALSE))*Послуги!D$4</f>
        <v>#N/A</v>
      </c>
      <c r="AA80" s="6" t="e">
        <f>(1-VLOOKUP($W80,Послуги!$A$6:$K$11,Послуги!E$2+1,FALSE))*Послуги!E$4</f>
        <v>#N/A</v>
      </c>
      <c r="AB80" s="6" t="e">
        <f>(1-VLOOKUP($W80,Послуги!$A$6:$K$11,Послуги!F$2+1,FALSE))*Послуги!F$4</f>
        <v>#N/A</v>
      </c>
      <c r="AC80" s="6" t="e">
        <f>(1-VLOOKUP($W80,Послуги!$A$6:$K$11,Послуги!G$2+1,FALSE))*Послуги!G$4</f>
        <v>#N/A</v>
      </c>
      <c r="AD80" s="6" t="e">
        <f>(1-VLOOKUP($W80,Послуги!$A$6:$K$11,Послуги!H$2+1,FALSE))*Послуги!H$4</f>
        <v>#N/A</v>
      </c>
      <c r="AE80" s="6" t="e">
        <f>(1-VLOOKUP($W80,Послуги!$A$6:$K$11,Послуги!I$2+1,FALSE))*Послуги!I$4</f>
        <v>#N/A</v>
      </c>
      <c r="AF80" s="6" t="e">
        <f>(1-VLOOKUP($W80,Послуги!$A$6:$K$11,Послуги!J$2+1,FALSE))*Послуги!J$4</f>
        <v>#N/A</v>
      </c>
      <c r="AG80" s="6" t="e">
        <f>(1-VLOOKUP($W80,Послуги!$A$6:$K$11,Послуги!K$2+1,FALSE))*Послуги!K$4</f>
        <v>#N/A</v>
      </c>
    </row>
    <row r="81" spans="12:33" x14ac:dyDescent="0.25">
      <c r="L81" s="65">
        <f t="shared" si="6"/>
        <v>0</v>
      </c>
      <c r="M81" s="26">
        <f t="shared" si="4"/>
        <v>0</v>
      </c>
      <c r="N81" s="65">
        <f t="shared" si="5"/>
        <v>0</v>
      </c>
      <c r="V81" s="65">
        <f t="shared" si="7"/>
        <v>0</v>
      </c>
      <c r="W81" s="6" t="e">
        <f>VLOOKUP(F81,Номери!$A$2:$B$34,2,FALSE)</f>
        <v>#N/A</v>
      </c>
      <c r="X81" s="6" t="e">
        <f>(1-VLOOKUP($W81,Послуги!$A$6:$K$11,Послуги!B$2+1,FALSE))*Послуги!B$4</f>
        <v>#N/A</v>
      </c>
      <c r="Y81" s="6" t="e">
        <f>(1-VLOOKUP($W81,Послуги!$A$6:$K$11,Послуги!C$2+1,FALSE))*Послуги!C$4</f>
        <v>#N/A</v>
      </c>
      <c r="Z81" s="6" t="e">
        <f>(1-VLOOKUP($W81,Послуги!$A$6:$K$11,Послуги!D$2+1,FALSE))*Послуги!D$4</f>
        <v>#N/A</v>
      </c>
      <c r="AA81" s="6" t="e">
        <f>(1-VLOOKUP($W81,Послуги!$A$6:$K$11,Послуги!E$2+1,FALSE))*Послуги!E$4</f>
        <v>#N/A</v>
      </c>
      <c r="AB81" s="6" t="e">
        <f>(1-VLOOKUP($W81,Послуги!$A$6:$K$11,Послуги!F$2+1,FALSE))*Послуги!F$4</f>
        <v>#N/A</v>
      </c>
      <c r="AC81" s="6" t="e">
        <f>(1-VLOOKUP($W81,Послуги!$A$6:$K$11,Послуги!G$2+1,FALSE))*Послуги!G$4</f>
        <v>#N/A</v>
      </c>
      <c r="AD81" s="6" t="e">
        <f>(1-VLOOKUP($W81,Послуги!$A$6:$K$11,Послуги!H$2+1,FALSE))*Послуги!H$4</f>
        <v>#N/A</v>
      </c>
      <c r="AE81" s="6" t="e">
        <f>(1-VLOOKUP($W81,Послуги!$A$6:$K$11,Послуги!I$2+1,FALSE))*Послуги!I$4</f>
        <v>#N/A</v>
      </c>
      <c r="AF81" s="6" t="e">
        <f>(1-VLOOKUP($W81,Послуги!$A$6:$K$11,Послуги!J$2+1,FALSE))*Послуги!J$4</f>
        <v>#N/A</v>
      </c>
      <c r="AG81" s="6" t="e">
        <f>(1-VLOOKUP($W81,Послуги!$A$6:$K$11,Послуги!K$2+1,FALSE))*Послуги!K$4</f>
        <v>#N/A</v>
      </c>
    </row>
    <row r="82" spans="12:33" x14ac:dyDescent="0.25">
      <c r="L82" s="65">
        <f t="shared" si="6"/>
        <v>0</v>
      </c>
      <c r="M82" s="26">
        <f t="shared" si="4"/>
        <v>0</v>
      </c>
      <c r="N82" s="65">
        <f t="shared" si="5"/>
        <v>0</v>
      </c>
      <c r="V82" s="65">
        <f t="shared" si="7"/>
        <v>0</v>
      </c>
      <c r="W82" s="6" t="e">
        <f>VLOOKUP(F82,Номери!$A$2:$B$34,2,FALSE)</f>
        <v>#N/A</v>
      </c>
      <c r="X82" s="6" t="e">
        <f>(1-VLOOKUP($W82,Послуги!$A$6:$K$11,Послуги!B$2+1,FALSE))*Послуги!B$4</f>
        <v>#N/A</v>
      </c>
      <c r="Y82" s="6" t="e">
        <f>(1-VLOOKUP($W82,Послуги!$A$6:$K$11,Послуги!C$2+1,FALSE))*Послуги!C$4</f>
        <v>#N/A</v>
      </c>
      <c r="Z82" s="6" t="e">
        <f>(1-VLOOKUP($W82,Послуги!$A$6:$K$11,Послуги!D$2+1,FALSE))*Послуги!D$4</f>
        <v>#N/A</v>
      </c>
      <c r="AA82" s="6" t="e">
        <f>(1-VLOOKUP($W82,Послуги!$A$6:$K$11,Послуги!E$2+1,FALSE))*Послуги!E$4</f>
        <v>#N/A</v>
      </c>
      <c r="AB82" s="6" t="e">
        <f>(1-VLOOKUP($W82,Послуги!$A$6:$K$11,Послуги!F$2+1,FALSE))*Послуги!F$4</f>
        <v>#N/A</v>
      </c>
      <c r="AC82" s="6" t="e">
        <f>(1-VLOOKUP($W82,Послуги!$A$6:$K$11,Послуги!G$2+1,FALSE))*Послуги!G$4</f>
        <v>#N/A</v>
      </c>
      <c r="AD82" s="6" t="e">
        <f>(1-VLOOKUP($W82,Послуги!$A$6:$K$11,Послуги!H$2+1,FALSE))*Послуги!H$4</f>
        <v>#N/A</v>
      </c>
      <c r="AE82" s="6" t="e">
        <f>(1-VLOOKUP($W82,Послуги!$A$6:$K$11,Послуги!I$2+1,FALSE))*Послуги!I$4</f>
        <v>#N/A</v>
      </c>
      <c r="AF82" s="6" t="e">
        <f>(1-VLOOKUP($W82,Послуги!$A$6:$K$11,Послуги!J$2+1,FALSE))*Послуги!J$4</f>
        <v>#N/A</v>
      </c>
      <c r="AG82" s="6" t="e">
        <f>(1-VLOOKUP($W82,Послуги!$A$6:$K$11,Послуги!K$2+1,FALSE))*Послуги!K$4</f>
        <v>#N/A</v>
      </c>
    </row>
    <row r="83" spans="12:33" x14ac:dyDescent="0.25">
      <c r="L83" s="65">
        <f t="shared" si="6"/>
        <v>0</v>
      </c>
      <c r="M83" s="26">
        <f t="shared" si="4"/>
        <v>0</v>
      </c>
      <c r="N83" s="65">
        <f t="shared" si="5"/>
        <v>0</v>
      </c>
      <c r="V83" s="65">
        <f t="shared" si="7"/>
        <v>0</v>
      </c>
      <c r="W83" s="6" t="e">
        <f>VLOOKUP(F83,Номери!$A$2:$B$34,2,FALSE)</f>
        <v>#N/A</v>
      </c>
      <c r="X83" s="6" t="e">
        <f>(1-VLOOKUP($W83,Послуги!$A$6:$K$11,Послуги!B$2+1,FALSE))*Послуги!B$4</f>
        <v>#N/A</v>
      </c>
      <c r="Y83" s="6" t="e">
        <f>(1-VLOOKUP($W83,Послуги!$A$6:$K$11,Послуги!C$2+1,FALSE))*Послуги!C$4</f>
        <v>#N/A</v>
      </c>
      <c r="Z83" s="6" t="e">
        <f>(1-VLOOKUP($W83,Послуги!$A$6:$K$11,Послуги!D$2+1,FALSE))*Послуги!D$4</f>
        <v>#N/A</v>
      </c>
      <c r="AA83" s="6" t="e">
        <f>(1-VLOOKUP($W83,Послуги!$A$6:$K$11,Послуги!E$2+1,FALSE))*Послуги!E$4</f>
        <v>#N/A</v>
      </c>
      <c r="AB83" s="6" t="e">
        <f>(1-VLOOKUP($W83,Послуги!$A$6:$K$11,Послуги!F$2+1,FALSE))*Послуги!F$4</f>
        <v>#N/A</v>
      </c>
      <c r="AC83" s="6" t="e">
        <f>(1-VLOOKUP($W83,Послуги!$A$6:$K$11,Послуги!G$2+1,FALSE))*Послуги!G$4</f>
        <v>#N/A</v>
      </c>
      <c r="AD83" s="6" t="e">
        <f>(1-VLOOKUP($W83,Послуги!$A$6:$K$11,Послуги!H$2+1,FALSE))*Послуги!H$4</f>
        <v>#N/A</v>
      </c>
      <c r="AE83" s="6" t="e">
        <f>(1-VLOOKUP($W83,Послуги!$A$6:$K$11,Послуги!I$2+1,FALSE))*Послуги!I$4</f>
        <v>#N/A</v>
      </c>
      <c r="AF83" s="6" t="e">
        <f>(1-VLOOKUP($W83,Послуги!$A$6:$K$11,Послуги!J$2+1,FALSE))*Послуги!J$4</f>
        <v>#N/A</v>
      </c>
      <c r="AG83" s="6" t="e">
        <f>(1-VLOOKUP($W83,Послуги!$A$6:$K$11,Послуги!K$2+1,FALSE))*Послуги!K$4</f>
        <v>#N/A</v>
      </c>
    </row>
    <row r="84" spans="12:33" x14ac:dyDescent="0.25">
      <c r="L84" s="65">
        <f t="shared" si="6"/>
        <v>0</v>
      </c>
      <c r="M84" s="26">
        <f t="shared" si="4"/>
        <v>0</v>
      </c>
      <c r="N84" s="65">
        <f t="shared" si="5"/>
        <v>0</v>
      </c>
      <c r="V84" s="65">
        <f t="shared" si="7"/>
        <v>0</v>
      </c>
      <c r="W84" s="6" t="e">
        <f>VLOOKUP(F84,Номери!$A$2:$B$34,2,FALSE)</f>
        <v>#N/A</v>
      </c>
      <c r="X84" s="6" t="e">
        <f>(1-VLOOKUP($W84,Послуги!$A$6:$K$11,Послуги!B$2+1,FALSE))*Послуги!B$4</f>
        <v>#N/A</v>
      </c>
      <c r="Y84" s="6" t="e">
        <f>(1-VLOOKUP($W84,Послуги!$A$6:$K$11,Послуги!C$2+1,FALSE))*Послуги!C$4</f>
        <v>#N/A</v>
      </c>
      <c r="Z84" s="6" t="e">
        <f>(1-VLOOKUP($W84,Послуги!$A$6:$K$11,Послуги!D$2+1,FALSE))*Послуги!D$4</f>
        <v>#N/A</v>
      </c>
      <c r="AA84" s="6" t="e">
        <f>(1-VLOOKUP($W84,Послуги!$A$6:$K$11,Послуги!E$2+1,FALSE))*Послуги!E$4</f>
        <v>#N/A</v>
      </c>
      <c r="AB84" s="6" t="e">
        <f>(1-VLOOKUP($W84,Послуги!$A$6:$K$11,Послуги!F$2+1,FALSE))*Послуги!F$4</f>
        <v>#N/A</v>
      </c>
      <c r="AC84" s="6" t="e">
        <f>(1-VLOOKUP($W84,Послуги!$A$6:$K$11,Послуги!G$2+1,FALSE))*Послуги!G$4</f>
        <v>#N/A</v>
      </c>
      <c r="AD84" s="6" t="e">
        <f>(1-VLOOKUP($W84,Послуги!$A$6:$K$11,Послуги!H$2+1,FALSE))*Послуги!H$4</f>
        <v>#N/A</v>
      </c>
      <c r="AE84" s="6" t="e">
        <f>(1-VLOOKUP($W84,Послуги!$A$6:$K$11,Послуги!I$2+1,FALSE))*Послуги!I$4</f>
        <v>#N/A</v>
      </c>
      <c r="AF84" s="6" t="e">
        <f>(1-VLOOKUP($W84,Послуги!$A$6:$K$11,Послуги!J$2+1,FALSE))*Послуги!J$4</f>
        <v>#N/A</v>
      </c>
      <c r="AG84" s="6" t="e">
        <f>(1-VLOOKUP($W84,Послуги!$A$6:$K$11,Послуги!K$2+1,FALSE))*Послуги!K$4</f>
        <v>#N/A</v>
      </c>
    </row>
    <row r="85" spans="12:33" x14ac:dyDescent="0.25">
      <c r="L85" s="65">
        <f t="shared" si="6"/>
        <v>0</v>
      </c>
      <c r="M85" s="26">
        <f t="shared" si="4"/>
        <v>0</v>
      </c>
      <c r="N85" s="65">
        <f t="shared" si="5"/>
        <v>0</v>
      </c>
      <c r="V85" s="65">
        <f t="shared" si="7"/>
        <v>0</v>
      </c>
      <c r="W85" s="6" t="e">
        <f>VLOOKUP(F85,Номери!$A$2:$B$34,2,FALSE)</f>
        <v>#N/A</v>
      </c>
      <c r="X85" s="6" t="e">
        <f>(1-VLOOKUP($W85,Послуги!$A$6:$K$11,Послуги!B$2+1,FALSE))*Послуги!B$4</f>
        <v>#N/A</v>
      </c>
      <c r="Y85" s="6" t="e">
        <f>(1-VLOOKUP($W85,Послуги!$A$6:$K$11,Послуги!C$2+1,FALSE))*Послуги!C$4</f>
        <v>#N/A</v>
      </c>
      <c r="Z85" s="6" t="e">
        <f>(1-VLOOKUP($W85,Послуги!$A$6:$K$11,Послуги!D$2+1,FALSE))*Послуги!D$4</f>
        <v>#N/A</v>
      </c>
      <c r="AA85" s="6" t="e">
        <f>(1-VLOOKUP($W85,Послуги!$A$6:$K$11,Послуги!E$2+1,FALSE))*Послуги!E$4</f>
        <v>#N/A</v>
      </c>
      <c r="AB85" s="6" t="e">
        <f>(1-VLOOKUP($W85,Послуги!$A$6:$K$11,Послуги!F$2+1,FALSE))*Послуги!F$4</f>
        <v>#N/A</v>
      </c>
      <c r="AC85" s="6" t="e">
        <f>(1-VLOOKUP($W85,Послуги!$A$6:$K$11,Послуги!G$2+1,FALSE))*Послуги!G$4</f>
        <v>#N/A</v>
      </c>
      <c r="AD85" s="6" t="e">
        <f>(1-VLOOKUP($W85,Послуги!$A$6:$K$11,Послуги!H$2+1,FALSE))*Послуги!H$4</f>
        <v>#N/A</v>
      </c>
      <c r="AE85" s="6" t="e">
        <f>(1-VLOOKUP($W85,Послуги!$A$6:$K$11,Послуги!I$2+1,FALSE))*Послуги!I$4</f>
        <v>#N/A</v>
      </c>
      <c r="AF85" s="6" t="e">
        <f>(1-VLOOKUP($W85,Послуги!$A$6:$K$11,Послуги!J$2+1,FALSE))*Послуги!J$4</f>
        <v>#N/A</v>
      </c>
      <c r="AG85" s="6" t="e">
        <f>(1-VLOOKUP($W85,Послуги!$A$6:$K$11,Послуги!K$2+1,FALSE))*Послуги!K$4</f>
        <v>#N/A</v>
      </c>
    </row>
    <row r="86" spans="12:33" x14ac:dyDescent="0.25">
      <c r="L86" s="65">
        <f t="shared" si="6"/>
        <v>0</v>
      </c>
      <c r="M86" s="26">
        <f t="shared" si="4"/>
        <v>0</v>
      </c>
      <c r="N86" s="65">
        <f t="shared" si="5"/>
        <v>0</v>
      </c>
      <c r="V86" s="65">
        <f t="shared" si="7"/>
        <v>0</v>
      </c>
      <c r="W86" s="6" t="e">
        <f>VLOOKUP(F86,Номери!$A$2:$B$34,2,FALSE)</f>
        <v>#N/A</v>
      </c>
      <c r="X86" s="6" t="e">
        <f>(1-VLOOKUP($W86,Послуги!$A$6:$K$11,Послуги!B$2+1,FALSE))*Послуги!B$4</f>
        <v>#N/A</v>
      </c>
      <c r="Y86" s="6" t="e">
        <f>(1-VLOOKUP($W86,Послуги!$A$6:$K$11,Послуги!C$2+1,FALSE))*Послуги!C$4</f>
        <v>#N/A</v>
      </c>
      <c r="Z86" s="6" t="e">
        <f>(1-VLOOKUP($W86,Послуги!$A$6:$K$11,Послуги!D$2+1,FALSE))*Послуги!D$4</f>
        <v>#N/A</v>
      </c>
      <c r="AA86" s="6" t="e">
        <f>(1-VLOOKUP($W86,Послуги!$A$6:$K$11,Послуги!E$2+1,FALSE))*Послуги!E$4</f>
        <v>#N/A</v>
      </c>
      <c r="AB86" s="6" t="e">
        <f>(1-VLOOKUP($W86,Послуги!$A$6:$K$11,Послуги!F$2+1,FALSE))*Послуги!F$4</f>
        <v>#N/A</v>
      </c>
      <c r="AC86" s="6" t="e">
        <f>(1-VLOOKUP($W86,Послуги!$A$6:$K$11,Послуги!G$2+1,FALSE))*Послуги!G$4</f>
        <v>#N/A</v>
      </c>
      <c r="AD86" s="6" t="e">
        <f>(1-VLOOKUP($W86,Послуги!$A$6:$K$11,Послуги!H$2+1,FALSE))*Послуги!H$4</f>
        <v>#N/A</v>
      </c>
      <c r="AE86" s="6" t="e">
        <f>(1-VLOOKUP($W86,Послуги!$A$6:$K$11,Послуги!I$2+1,FALSE))*Послуги!I$4</f>
        <v>#N/A</v>
      </c>
      <c r="AF86" s="6" t="e">
        <f>(1-VLOOKUP($W86,Послуги!$A$6:$K$11,Послуги!J$2+1,FALSE))*Послуги!J$4</f>
        <v>#N/A</v>
      </c>
      <c r="AG86" s="6" t="e">
        <f>(1-VLOOKUP($W86,Послуги!$A$6:$K$11,Послуги!K$2+1,FALSE))*Послуги!K$4</f>
        <v>#N/A</v>
      </c>
    </row>
    <row r="87" spans="12:33" x14ac:dyDescent="0.25">
      <c r="L87" s="65">
        <f t="shared" si="6"/>
        <v>0</v>
      </c>
      <c r="M87" s="26">
        <f t="shared" si="4"/>
        <v>0</v>
      </c>
      <c r="N87" s="65">
        <f t="shared" si="5"/>
        <v>0</v>
      </c>
      <c r="V87" s="65">
        <f t="shared" si="7"/>
        <v>0</v>
      </c>
      <c r="W87" s="6" t="e">
        <f>VLOOKUP(F87,Номери!$A$2:$B$34,2,FALSE)</f>
        <v>#N/A</v>
      </c>
      <c r="X87" s="6" t="e">
        <f>(1-VLOOKUP($W87,Послуги!$A$6:$K$11,Послуги!B$2+1,FALSE))*Послуги!B$4</f>
        <v>#N/A</v>
      </c>
      <c r="Y87" s="6" t="e">
        <f>(1-VLOOKUP($W87,Послуги!$A$6:$K$11,Послуги!C$2+1,FALSE))*Послуги!C$4</f>
        <v>#N/A</v>
      </c>
      <c r="Z87" s="6" t="e">
        <f>(1-VLOOKUP($W87,Послуги!$A$6:$K$11,Послуги!D$2+1,FALSE))*Послуги!D$4</f>
        <v>#N/A</v>
      </c>
      <c r="AA87" s="6" t="e">
        <f>(1-VLOOKUP($W87,Послуги!$A$6:$K$11,Послуги!E$2+1,FALSE))*Послуги!E$4</f>
        <v>#N/A</v>
      </c>
      <c r="AB87" s="6" t="e">
        <f>(1-VLOOKUP($W87,Послуги!$A$6:$K$11,Послуги!F$2+1,FALSE))*Послуги!F$4</f>
        <v>#N/A</v>
      </c>
      <c r="AC87" s="6" t="e">
        <f>(1-VLOOKUP($W87,Послуги!$A$6:$K$11,Послуги!G$2+1,FALSE))*Послуги!G$4</f>
        <v>#N/A</v>
      </c>
      <c r="AD87" s="6" t="e">
        <f>(1-VLOOKUP($W87,Послуги!$A$6:$K$11,Послуги!H$2+1,FALSE))*Послуги!H$4</f>
        <v>#N/A</v>
      </c>
      <c r="AE87" s="6" t="e">
        <f>(1-VLOOKUP($W87,Послуги!$A$6:$K$11,Послуги!I$2+1,FALSE))*Послуги!I$4</f>
        <v>#N/A</v>
      </c>
      <c r="AF87" s="6" t="e">
        <f>(1-VLOOKUP($W87,Послуги!$A$6:$K$11,Послуги!J$2+1,FALSE))*Послуги!J$4</f>
        <v>#N/A</v>
      </c>
      <c r="AG87" s="6" t="e">
        <f>(1-VLOOKUP($W87,Послуги!$A$6:$K$11,Послуги!K$2+1,FALSE))*Послуги!K$4</f>
        <v>#N/A</v>
      </c>
    </row>
    <row r="88" spans="12:33" x14ac:dyDescent="0.25">
      <c r="L88" s="65">
        <f t="shared" si="6"/>
        <v>0</v>
      </c>
      <c r="M88" s="26">
        <f t="shared" si="4"/>
        <v>0</v>
      </c>
      <c r="N88" s="65">
        <f t="shared" si="5"/>
        <v>0</v>
      </c>
      <c r="V88" s="65">
        <f t="shared" si="7"/>
        <v>0</v>
      </c>
      <c r="W88" s="6" t="e">
        <f>VLOOKUP(F88,Номери!$A$2:$B$34,2,FALSE)</f>
        <v>#N/A</v>
      </c>
      <c r="X88" s="6" t="e">
        <f>(1-VLOOKUP($W88,Послуги!$A$6:$K$11,Послуги!B$2+1,FALSE))*Послуги!B$4</f>
        <v>#N/A</v>
      </c>
      <c r="Y88" s="6" t="e">
        <f>(1-VLOOKUP($W88,Послуги!$A$6:$K$11,Послуги!C$2+1,FALSE))*Послуги!C$4</f>
        <v>#N/A</v>
      </c>
      <c r="Z88" s="6" t="e">
        <f>(1-VLOOKUP($W88,Послуги!$A$6:$K$11,Послуги!D$2+1,FALSE))*Послуги!D$4</f>
        <v>#N/A</v>
      </c>
      <c r="AA88" s="6" t="e">
        <f>(1-VLOOKUP($W88,Послуги!$A$6:$K$11,Послуги!E$2+1,FALSE))*Послуги!E$4</f>
        <v>#N/A</v>
      </c>
      <c r="AB88" s="6" t="e">
        <f>(1-VLOOKUP($W88,Послуги!$A$6:$K$11,Послуги!F$2+1,FALSE))*Послуги!F$4</f>
        <v>#N/A</v>
      </c>
      <c r="AC88" s="6" t="e">
        <f>(1-VLOOKUP($W88,Послуги!$A$6:$K$11,Послуги!G$2+1,FALSE))*Послуги!G$4</f>
        <v>#N/A</v>
      </c>
      <c r="AD88" s="6" t="e">
        <f>(1-VLOOKUP($W88,Послуги!$A$6:$K$11,Послуги!H$2+1,FALSE))*Послуги!H$4</f>
        <v>#N/A</v>
      </c>
      <c r="AE88" s="6" t="e">
        <f>(1-VLOOKUP($W88,Послуги!$A$6:$K$11,Послуги!I$2+1,FALSE))*Послуги!I$4</f>
        <v>#N/A</v>
      </c>
      <c r="AF88" s="6" t="e">
        <f>(1-VLOOKUP($W88,Послуги!$A$6:$K$11,Послуги!J$2+1,FALSE))*Послуги!J$4</f>
        <v>#N/A</v>
      </c>
      <c r="AG88" s="6" t="e">
        <f>(1-VLOOKUP($W88,Послуги!$A$6:$K$11,Послуги!K$2+1,FALSE))*Послуги!K$4</f>
        <v>#N/A</v>
      </c>
    </row>
    <row r="89" spans="12:33" x14ac:dyDescent="0.25">
      <c r="L89" s="65">
        <f t="shared" si="6"/>
        <v>0</v>
      </c>
      <c r="M89" s="26">
        <f t="shared" si="4"/>
        <v>0</v>
      </c>
      <c r="N89" s="65">
        <f t="shared" si="5"/>
        <v>0</v>
      </c>
      <c r="V89" s="65">
        <f t="shared" si="7"/>
        <v>0</v>
      </c>
      <c r="W89" s="6" t="e">
        <f>VLOOKUP(F89,Номери!$A$2:$B$34,2,FALSE)</f>
        <v>#N/A</v>
      </c>
      <c r="X89" s="6" t="e">
        <f>(1-VLOOKUP($W89,Послуги!$A$6:$K$11,Послуги!B$2+1,FALSE))*Послуги!B$4</f>
        <v>#N/A</v>
      </c>
      <c r="Y89" s="6" t="e">
        <f>(1-VLOOKUP($W89,Послуги!$A$6:$K$11,Послуги!C$2+1,FALSE))*Послуги!C$4</f>
        <v>#N/A</v>
      </c>
      <c r="Z89" s="6" t="e">
        <f>(1-VLOOKUP($W89,Послуги!$A$6:$K$11,Послуги!D$2+1,FALSE))*Послуги!D$4</f>
        <v>#N/A</v>
      </c>
      <c r="AA89" s="6" t="e">
        <f>(1-VLOOKUP($W89,Послуги!$A$6:$K$11,Послуги!E$2+1,FALSE))*Послуги!E$4</f>
        <v>#N/A</v>
      </c>
      <c r="AB89" s="6" t="e">
        <f>(1-VLOOKUP($W89,Послуги!$A$6:$K$11,Послуги!F$2+1,FALSE))*Послуги!F$4</f>
        <v>#N/A</v>
      </c>
      <c r="AC89" s="6" t="e">
        <f>(1-VLOOKUP($W89,Послуги!$A$6:$K$11,Послуги!G$2+1,FALSE))*Послуги!G$4</f>
        <v>#N/A</v>
      </c>
      <c r="AD89" s="6" t="e">
        <f>(1-VLOOKUP($W89,Послуги!$A$6:$K$11,Послуги!H$2+1,FALSE))*Послуги!H$4</f>
        <v>#N/A</v>
      </c>
      <c r="AE89" s="6" t="e">
        <f>(1-VLOOKUP($W89,Послуги!$A$6:$K$11,Послуги!I$2+1,FALSE))*Послуги!I$4</f>
        <v>#N/A</v>
      </c>
      <c r="AF89" s="6" t="e">
        <f>(1-VLOOKUP($W89,Послуги!$A$6:$K$11,Послуги!J$2+1,FALSE))*Послуги!J$4</f>
        <v>#N/A</v>
      </c>
      <c r="AG89" s="6" t="e">
        <f>(1-VLOOKUP($W89,Послуги!$A$6:$K$11,Послуги!K$2+1,FALSE))*Послуги!K$4</f>
        <v>#N/A</v>
      </c>
    </row>
    <row r="90" spans="12:33" x14ac:dyDescent="0.25">
      <c r="L90" s="65">
        <f t="shared" si="6"/>
        <v>0</v>
      </c>
      <c r="M90" s="26">
        <f t="shared" si="4"/>
        <v>0</v>
      </c>
      <c r="N90" s="65">
        <f t="shared" si="5"/>
        <v>0</v>
      </c>
      <c r="V90" s="65">
        <f t="shared" si="7"/>
        <v>0</v>
      </c>
      <c r="W90" s="6" t="e">
        <f>VLOOKUP(F90,Номери!$A$2:$B$34,2,FALSE)</f>
        <v>#N/A</v>
      </c>
      <c r="X90" s="6" t="e">
        <f>(1-VLOOKUP($W90,Послуги!$A$6:$K$11,Послуги!B$2+1,FALSE))*Послуги!B$4</f>
        <v>#N/A</v>
      </c>
      <c r="Y90" s="6" t="e">
        <f>(1-VLOOKUP($W90,Послуги!$A$6:$K$11,Послуги!C$2+1,FALSE))*Послуги!C$4</f>
        <v>#N/A</v>
      </c>
      <c r="Z90" s="6" t="e">
        <f>(1-VLOOKUP($W90,Послуги!$A$6:$K$11,Послуги!D$2+1,FALSE))*Послуги!D$4</f>
        <v>#N/A</v>
      </c>
      <c r="AA90" s="6" t="e">
        <f>(1-VLOOKUP($W90,Послуги!$A$6:$K$11,Послуги!E$2+1,FALSE))*Послуги!E$4</f>
        <v>#N/A</v>
      </c>
      <c r="AB90" s="6" t="e">
        <f>(1-VLOOKUP($W90,Послуги!$A$6:$K$11,Послуги!F$2+1,FALSE))*Послуги!F$4</f>
        <v>#N/A</v>
      </c>
      <c r="AC90" s="6" t="e">
        <f>(1-VLOOKUP($W90,Послуги!$A$6:$K$11,Послуги!G$2+1,FALSE))*Послуги!G$4</f>
        <v>#N/A</v>
      </c>
      <c r="AD90" s="6" t="e">
        <f>(1-VLOOKUP($W90,Послуги!$A$6:$K$11,Послуги!H$2+1,FALSE))*Послуги!H$4</f>
        <v>#N/A</v>
      </c>
      <c r="AE90" s="6" t="e">
        <f>(1-VLOOKUP($W90,Послуги!$A$6:$K$11,Послуги!I$2+1,FALSE))*Послуги!I$4</f>
        <v>#N/A</v>
      </c>
      <c r="AF90" s="6" t="e">
        <f>(1-VLOOKUP($W90,Послуги!$A$6:$K$11,Послуги!J$2+1,FALSE))*Послуги!J$4</f>
        <v>#N/A</v>
      </c>
      <c r="AG90" s="6" t="e">
        <f>(1-VLOOKUP($W90,Послуги!$A$6:$K$11,Послуги!K$2+1,FALSE))*Послуги!K$4</f>
        <v>#N/A</v>
      </c>
    </row>
    <row r="91" spans="12:33" x14ac:dyDescent="0.25">
      <c r="L91" s="65">
        <f t="shared" si="6"/>
        <v>0</v>
      </c>
      <c r="M91" s="26">
        <f t="shared" ref="M91:M154" si="8">DATEDIF(G91,H91,"d")</f>
        <v>0</v>
      </c>
      <c r="N91" s="65">
        <f t="shared" ref="N91:N154" si="9">L91*M91</f>
        <v>0</v>
      </c>
      <c r="V91" s="65">
        <f t="shared" si="7"/>
        <v>0</v>
      </c>
      <c r="W91" s="6" t="e">
        <f>VLOOKUP(F91,Номери!$A$2:$B$34,2,FALSE)</f>
        <v>#N/A</v>
      </c>
      <c r="X91" s="6" t="e">
        <f>(1-VLOOKUP($W91,Послуги!$A$6:$K$11,Послуги!B$2+1,FALSE))*Послуги!B$4</f>
        <v>#N/A</v>
      </c>
      <c r="Y91" s="6" t="e">
        <f>(1-VLOOKUP($W91,Послуги!$A$6:$K$11,Послуги!C$2+1,FALSE))*Послуги!C$4</f>
        <v>#N/A</v>
      </c>
      <c r="Z91" s="6" t="e">
        <f>(1-VLOOKUP($W91,Послуги!$A$6:$K$11,Послуги!D$2+1,FALSE))*Послуги!D$4</f>
        <v>#N/A</v>
      </c>
      <c r="AA91" s="6" t="e">
        <f>(1-VLOOKUP($W91,Послуги!$A$6:$K$11,Послуги!E$2+1,FALSE))*Послуги!E$4</f>
        <v>#N/A</v>
      </c>
      <c r="AB91" s="6" t="e">
        <f>(1-VLOOKUP($W91,Послуги!$A$6:$K$11,Послуги!F$2+1,FALSE))*Послуги!F$4</f>
        <v>#N/A</v>
      </c>
      <c r="AC91" s="6" t="e">
        <f>(1-VLOOKUP($W91,Послуги!$A$6:$K$11,Послуги!G$2+1,FALSE))*Послуги!G$4</f>
        <v>#N/A</v>
      </c>
      <c r="AD91" s="6" t="e">
        <f>(1-VLOOKUP($W91,Послуги!$A$6:$K$11,Послуги!H$2+1,FALSE))*Послуги!H$4</f>
        <v>#N/A</v>
      </c>
      <c r="AE91" s="6" t="e">
        <f>(1-VLOOKUP($W91,Послуги!$A$6:$K$11,Послуги!I$2+1,FALSE))*Послуги!I$4</f>
        <v>#N/A</v>
      </c>
      <c r="AF91" s="6" t="e">
        <f>(1-VLOOKUP($W91,Послуги!$A$6:$K$11,Послуги!J$2+1,FALSE))*Послуги!J$4</f>
        <v>#N/A</v>
      </c>
      <c r="AG91" s="6" t="e">
        <f>(1-VLOOKUP($W91,Послуги!$A$6:$K$11,Послуги!K$2+1,FALSE))*Послуги!K$4</f>
        <v>#N/A</v>
      </c>
    </row>
    <row r="92" spans="12:33" x14ac:dyDescent="0.25">
      <c r="L92" s="65">
        <f t="shared" si="6"/>
        <v>0</v>
      </c>
      <c r="M92" s="26">
        <f t="shared" si="8"/>
        <v>0</v>
      </c>
      <c r="N92" s="65">
        <f t="shared" si="9"/>
        <v>0</v>
      </c>
      <c r="V92" s="65">
        <f t="shared" si="7"/>
        <v>0</v>
      </c>
      <c r="W92" s="6" t="e">
        <f>VLOOKUP(F92,Номери!$A$2:$B$34,2,FALSE)</f>
        <v>#N/A</v>
      </c>
      <c r="X92" s="6" t="e">
        <f>(1-VLOOKUP($W92,Послуги!$A$6:$K$11,Послуги!B$2+1,FALSE))*Послуги!B$4</f>
        <v>#N/A</v>
      </c>
      <c r="Y92" s="6" t="e">
        <f>(1-VLOOKUP($W92,Послуги!$A$6:$K$11,Послуги!C$2+1,FALSE))*Послуги!C$4</f>
        <v>#N/A</v>
      </c>
      <c r="Z92" s="6" t="e">
        <f>(1-VLOOKUP($W92,Послуги!$A$6:$K$11,Послуги!D$2+1,FALSE))*Послуги!D$4</f>
        <v>#N/A</v>
      </c>
      <c r="AA92" s="6" t="e">
        <f>(1-VLOOKUP($W92,Послуги!$A$6:$K$11,Послуги!E$2+1,FALSE))*Послуги!E$4</f>
        <v>#N/A</v>
      </c>
      <c r="AB92" s="6" t="e">
        <f>(1-VLOOKUP($W92,Послуги!$A$6:$K$11,Послуги!F$2+1,FALSE))*Послуги!F$4</f>
        <v>#N/A</v>
      </c>
      <c r="AC92" s="6" t="e">
        <f>(1-VLOOKUP($W92,Послуги!$A$6:$K$11,Послуги!G$2+1,FALSE))*Послуги!G$4</f>
        <v>#N/A</v>
      </c>
      <c r="AD92" s="6" t="e">
        <f>(1-VLOOKUP($W92,Послуги!$A$6:$K$11,Послуги!H$2+1,FALSE))*Послуги!H$4</f>
        <v>#N/A</v>
      </c>
      <c r="AE92" s="6" t="e">
        <f>(1-VLOOKUP($W92,Послуги!$A$6:$K$11,Послуги!I$2+1,FALSE))*Послуги!I$4</f>
        <v>#N/A</v>
      </c>
      <c r="AF92" s="6" t="e">
        <f>(1-VLOOKUP($W92,Послуги!$A$6:$K$11,Послуги!J$2+1,FALSE))*Послуги!J$4</f>
        <v>#N/A</v>
      </c>
      <c r="AG92" s="6" t="e">
        <f>(1-VLOOKUP($W92,Послуги!$A$6:$K$11,Послуги!K$2+1,FALSE))*Послуги!K$4</f>
        <v>#N/A</v>
      </c>
    </row>
    <row r="93" spans="12:33" x14ac:dyDescent="0.25">
      <c r="L93" s="65">
        <f t="shared" si="6"/>
        <v>0</v>
      </c>
      <c r="M93" s="26">
        <f t="shared" si="8"/>
        <v>0</v>
      </c>
      <c r="N93" s="65">
        <f t="shared" si="9"/>
        <v>0</v>
      </c>
      <c r="V93" s="65">
        <f t="shared" si="7"/>
        <v>0</v>
      </c>
      <c r="W93" s="6" t="e">
        <f>VLOOKUP(F93,Номери!$A$2:$B$34,2,FALSE)</f>
        <v>#N/A</v>
      </c>
      <c r="X93" s="6" t="e">
        <f>(1-VLOOKUP($W93,Послуги!$A$6:$K$11,Послуги!B$2+1,FALSE))*Послуги!B$4</f>
        <v>#N/A</v>
      </c>
      <c r="Y93" s="6" t="e">
        <f>(1-VLOOKUP($W93,Послуги!$A$6:$K$11,Послуги!C$2+1,FALSE))*Послуги!C$4</f>
        <v>#N/A</v>
      </c>
      <c r="Z93" s="6" t="e">
        <f>(1-VLOOKUP($W93,Послуги!$A$6:$K$11,Послуги!D$2+1,FALSE))*Послуги!D$4</f>
        <v>#N/A</v>
      </c>
      <c r="AA93" s="6" t="e">
        <f>(1-VLOOKUP($W93,Послуги!$A$6:$K$11,Послуги!E$2+1,FALSE))*Послуги!E$4</f>
        <v>#N/A</v>
      </c>
      <c r="AB93" s="6" t="e">
        <f>(1-VLOOKUP($W93,Послуги!$A$6:$K$11,Послуги!F$2+1,FALSE))*Послуги!F$4</f>
        <v>#N/A</v>
      </c>
      <c r="AC93" s="6" t="e">
        <f>(1-VLOOKUP($W93,Послуги!$A$6:$K$11,Послуги!G$2+1,FALSE))*Послуги!G$4</f>
        <v>#N/A</v>
      </c>
      <c r="AD93" s="6" t="e">
        <f>(1-VLOOKUP($W93,Послуги!$A$6:$K$11,Послуги!H$2+1,FALSE))*Послуги!H$4</f>
        <v>#N/A</v>
      </c>
      <c r="AE93" s="6" t="e">
        <f>(1-VLOOKUP($W93,Послуги!$A$6:$K$11,Послуги!I$2+1,FALSE))*Послуги!I$4</f>
        <v>#N/A</v>
      </c>
      <c r="AF93" s="6" t="e">
        <f>(1-VLOOKUP($W93,Послуги!$A$6:$K$11,Послуги!J$2+1,FALSE))*Послуги!J$4</f>
        <v>#N/A</v>
      </c>
      <c r="AG93" s="6" t="e">
        <f>(1-VLOOKUP($W93,Послуги!$A$6:$K$11,Послуги!K$2+1,FALSE))*Послуги!K$4</f>
        <v>#N/A</v>
      </c>
    </row>
    <row r="94" spans="12:33" x14ac:dyDescent="0.25">
      <c r="L94" s="65">
        <f t="shared" si="6"/>
        <v>0</v>
      </c>
      <c r="M94" s="26">
        <f t="shared" si="8"/>
        <v>0</v>
      </c>
      <c r="N94" s="65">
        <f t="shared" si="9"/>
        <v>0</v>
      </c>
      <c r="V94" s="65">
        <f t="shared" si="7"/>
        <v>0</v>
      </c>
      <c r="W94" s="6" t="e">
        <f>VLOOKUP(F94,Номери!$A$2:$B$34,2,FALSE)</f>
        <v>#N/A</v>
      </c>
      <c r="X94" s="6" t="e">
        <f>(1-VLOOKUP($W94,Послуги!$A$6:$K$11,Послуги!B$2+1,FALSE))*Послуги!B$4</f>
        <v>#N/A</v>
      </c>
      <c r="Y94" s="6" t="e">
        <f>(1-VLOOKUP($W94,Послуги!$A$6:$K$11,Послуги!C$2+1,FALSE))*Послуги!C$4</f>
        <v>#N/A</v>
      </c>
      <c r="Z94" s="6" t="e">
        <f>(1-VLOOKUP($W94,Послуги!$A$6:$K$11,Послуги!D$2+1,FALSE))*Послуги!D$4</f>
        <v>#N/A</v>
      </c>
      <c r="AA94" s="6" t="e">
        <f>(1-VLOOKUP($W94,Послуги!$A$6:$K$11,Послуги!E$2+1,FALSE))*Послуги!E$4</f>
        <v>#N/A</v>
      </c>
      <c r="AB94" s="6" t="e">
        <f>(1-VLOOKUP($W94,Послуги!$A$6:$K$11,Послуги!F$2+1,FALSE))*Послуги!F$4</f>
        <v>#N/A</v>
      </c>
      <c r="AC94" s="6" t="e">
        <f>(1-VLOOKUP($W94,Послуги!$A$6:$K$11,Послуги!G$2+1,FALSE))*Послуги!G$4</f>
        <v>#N/A</v>
      </c>
      <c r="AD94" s="6" t="e">
        <f>(1-VLOOKUP($W94,Послуги!$A$6:$K$11,Послуги!H$2+1,FALSE))*Послуги!H$4</f>
        <v>#N/A</v>
      </c>
      <c r="AE94" s="6" t="e">
        <f>(1-VLOOKUP($W94,Послуги!$A$6:$K$11,Послуги!I$2+1,FALSE))*Послуги!I$4</f>
        <v>#N/A</v>
      </c>
      <c r="AF94" s="6" t="e">
        <f>(1-VLOOKUP($W94,Послуги!$A$6:$K$11,Послуги!J$2+1,FALSE))*Послуги!J$4</f>
        <v>#N/A</v>
      </c>
      <c r="AG94" s="6" t="e">
        <f>(1-VLOOKUP($W94,Послуги!$A$6:$K$11,Послуги!K$2+1,FALSE))*Послуги!K$4</f>
        <v>#N/A</v>
      </c>
    </row>
    <row r="95" spans="12:33" x14ac:dyDescent="0.25">
      <c r="L95" s="65">
        <f t="shared" si="6"/>
        <v>0</v>
      </c>
      <c r="M95" s="26">
        <f t="shared" si="8"/>
        <v>0</v>
      </c>
      <c r="N95" s="65">
        <f t="shared" si="9"/>
        <v>0</v>
      </c>
      <c r="V95" s="65">
        <f t="shared" si="7"/>
        <v>0</v>
      </c>
      <c r="W95" s="6" t="e">
        <f>VLOOKUP(F95,Номери!$A$2:$B$34,2,FALSE)</f>
        <v>#N/A</v>
      </c>
      <c r="X95" s="6" t="e">
        <f>(1-VLOOKUP($W95,Послуги!$A$6:$K$11,Послуги!B$2+1,FALSE))*Послуги!B$4</f>
        <v>#N/A</v>
      </c>
      <c r="Y95" s="6" t="e">
        <f>(1-VLOOKUP($W95,Послуги!$A$6:$K$11,Послуги!C$2+1,FALSE))*Послуги!C$4</f>
        <v>#N/A</v>
      </c>
      <c r="Z95" s="6" t="e">
        <f>(1-VLOOKUP($W95,Послуги!$A$6:$K$11,Послуги!D$2+1,FALSE))*Послуги!D$4</f>
        <v>#N/A</v>
      </c>
      <c r="AA95" s="6" t="e">
        <f>(1-VLOOKUP($W95,Послуги!$A$6:$K$11,Послуги!E$2+1,FALSE))*Послуги!E$4</f>
        <v>#N/A</v>
      </c>
      <c r="AB95" s="6" t="e">
        <f>(1-VLOOKUP($W95,Послуги!$A$6:$K$11,Послуги!F$2+1,FALSE))*Послуги!F$4</f>
        <v>#N/A</v>
      </c>
      <c r="AC95" s="6" t="e">
        <f>(1-VLOOKUP($W95,Послуги!$A$6:$K$11,Послуги!G$2+1,FALSE))*Послуги!G$4</f>
        <v>#N/A</v>
      </c>
      <c r="AD95" s="6" t="e">
        <f>(1-VLOOKUP($W95,Послуги!$A$6:$K$11,Послуги!H$2+1,FALSE))*Послуги!H$4</f>
        <v>#N/A</v>
      </c>
      <c r="AE95" s="6" t="e">
        <f>(1-VLOOKUP($W95,Послуги!$A$6:$K$11,Послуги!I$2+1,FALSE))*Послуги!I$4</f>
        <v>#N/A</v>
      </c>
      <c r="AF95" s="6" t="e">
        <f>(1-VLOOKUP($W95,Послуги!$A$6:$K$11,Послуги!J$2+1,FALSE))*Послуги!J$4</f>
        <v>#N/A</v>
      </c>
      <c r="AG95" s="6" t="e">
        <f>(1-VLOOKUP($W95,Послуги!$A$6:$K$11,Послуги!K$2+1,FALSE))*Послуги!K$4</f>
        <v>#N/A</v>
      </c>
    </row>
    <row r="96" spans="12:33" x14ac:dyDescent="0.25">
      <c r="L96" s="65">
        <f t="shared" si="6"/>
        <v>0</v>
      </c>
      <c r="M96" s="26">
        <f t="shared" si="8"/>
        <v>0</v>
      </c>
      <c r="N96" s="65">
        <f t="shared" si="9"/>
        <v>0</v>
      </c>
      <c r="V96" s="65">
        <f t="shared" si="7"/>
        <v>0</v>
      </c>
      <c r="W96" s="6" t="e">
        <f>VLOOKUP(F96,Номери!$A$2:$B$34,2,FALSE)</f>
        <v>#N/A</v>
      </c>
      <c r="X96" s="6" t="e">
        <f>(1-VLOOKUP($W96,Послуги!$A$6:$K$11,Послуги!B$2+1,FALSE))*Послуги!B$4</f>
        <v>#N/A</v>
      </c>
      <c r="Y96" s="6" t="e">
        <f>(1-VLOOKUP($W96,Послуги!$A$6:$K$11,Послуги!C$2+1,FALSE))*Послуги!C$4</f>
        <v>#N/A</v>
      </c>
      <c r="Z96" s="6" t="e">
        <f>(1-VLOOKUP($W96,Послуги!$A$6:$K$11,Послуги!D$2+1,FALSE))*Послуги!D$4</f>
        <v>#N/A</v>
      </c>
      <c r="AA96" s="6" t="e">
        <f>(1-VLOOKUP($W96,Послуги!$A$6:$K$11,Послуги!E$2+1,FALSE))*Послуги!E$4</f>
        <v>#N/A</v>
      </c>
      <c r="AB96" s="6" t="e">
        <f>(1-VLOOKUP($W96,Послуги!$A$6:$K$11,Послуги!F$2+1,FALSE))*Послуги!F$4</f>
        <v>#N/A</v>
      </c>
      <c r="AC96" s="6" t="e">
        <f>(1-VLOOKUP($W96,Послуги!$A$6:$K$11,Послуги!G$2+1,FALSE))*Послуги!G$4</f>
        <v>#N/A</v>
      </c>
      <c r="AD96" s="6" t="e">
        <f>(1-VLOOKUP($W96,Послуги!$A$6:$K$11,Послуги!H$2+1,FALSE))*Послуги!H$4</f>
        <v>#N/A</v>
      </c>
      <c r="AE96" s="6" t="e">
        <f>(1-VLOOKUP($W96,Послуги!$A$6:$K$11,Послуги!I$2+1,FALSE))*Послуги!I$4</f>
        <v>#N/A</v>
      </c>
      <c r="AF96" s="6" t="e">
        <f>(1-VLOOKUP($W96,Послуги!$A$6:$K$11,Послуги!J$2+1,FALSE))*Послуги!J$4</f>
        <v>#N/A</v>
      </c>
      <c r="AG96" s="6" t="e">
        <f>(1-VLOOKUP($W96,Послуги!$A$6:$K$11,Послуги!K$2+1,FALSE))*Послуги!K$4</f>
        <v>#N/A</v>
      </c>
    </row>
    <row r="97" spans="12:33" x14ac:dyDescent="0.25">
      <c r="L97" s="65">
        <f t="shared" si="6"/>
        <v>0</v>
      </c>
      <c r="M97" s="26">
        <f t="shared" si="8"/>
        <v>0</v>
      </c>
      <c r="N97" s="65">
        <f t="shared" si="9"/>
        <v>0</v>
      </c>
      <c r="V97" s="65">
        <f t="shared" si="7"/>
        <v>0</v>
      </c>
      <c r="W97" s="6" t="e">
        <f>VLOOKUP(F97,Номери!$A$2:$B$34,2,FALSE)</f>
        <v>#N/A</v>
      </c>
      <c r="X97" s="6" t="e">
        <f>(1-VLOOKUP($W97,Послуги!$A$6:$K$11,Послуги!B$2+1,FALSE))*Послуги!B$4</f>
        <v>#N/A</v>
      </c>
      <c r="Y97" s="6" t="e">
        <f>(1-VLOOKUP($W97,Послуги!$A$6:$K$11,Послуги!C$2+1,FALSE))*Послуги!C$4</f>
        <v>#N/A</v>
      </c>
      <c r="Z97" s="6" t="e">
        <f>(1-VLOOKUP($W97,Послуги!$A$6:$K$11,Послуги!D$2+1,FALSE))*Послуги!D$4</f>
        <v>#N/A</v>
      </c>
      <c r="AA97" s="6" t="e">
        <f>(1-VLOOKUP($W97,Послуги!$A$6:$K$11,Послуги!E$2+1,FALSE))*Послуги!E$4</f>
        <v>#N/A</v>
      </c>
      <c r="AB97" s="6" t="e">
        <f>(1-VLOOKUP($W97,Послуги!$A$6:$K$11,Послуги!F$2+1,FALSE))*Послуги!F$4</f>
        <v>#N/A</v>
      </c>
      <c r="AC97" s="6" t="e">
        <f>(1-VLOOKUP($W97,Послуги!$A$6:$K$11,Послуги!G$2+1,FALSE))*Послуги!G$4</f>
        <v>#N/A</v>
      </c>
      <c r="AD97" s="6" t="e">
        <f>(1-VLOOKUP($W97,Послуги!$A$6:$K$11,Послуги!H$2+1,FALSE))*Послуги!H$4</f>
        <v>#N/A</v>
      </c>
      <c r="AE97" s="6" t="e">
        <f>(1-VLOOKUP($W97,Послуги!$A$6:$K$11,Послуги!I$2+1,FALSE))*Послуги!I$4</f>
        <v>#N/A</v>
      </c>
      <c r="AF97" s="6" t="e">
        <f>(1-VLOOKUP($W97,Послуги!$A$6:$K$11,Послуги!J$2+1,FALSE))*Послуги!J$4</f>
        <v>#N/A</v>
      </c>
      <c r="AG97" s="6" t="e">
        <f>(1-VLOOKUP($W97,Послуги!$A$6:$K$11,Послуги!K$2+1,FALSE))*Послуги!K$4</f>
        <v>#N/A</v>
      </c>
    </row>
    <row r="98" spans="12:33" x14ac:dyDescent="0.25">
      <c r="L98" s="65">
        <f t="shared" si="6"/>
        <v>0</v>
      </c>
      <c r="M98" s="26">
        <f t="shared" si="8"/>
        <v>0</v>
      </c>
      <c r="N98" s="65">
        <f t="shared" si="9"/>
        <v>0</v>
      </c>
      <c r="V98" s="65">
        <f t="shared" si="7"/>
        <v>0</v>
      </c>
      <c r="W98" s="6" t="e">
        <f>VLOOKUP(F98,Номери!$A$2:$B$34,2,FALSE)</f>
        <v>#N/A</v>
      </c>
      <c r="X98" s="6" t="e">
        <f>(1-VLOOKUP($W98,Послуги!$A$6:$K$11,Послуги!B$2+1,FALSE))*Послуги!B$4</f>
        <v>#N/A</v>
      </c>
      <c r="Y98" s="6" t="e">
        <f>(1-VLOOKUP($W98,Послуги!$A$6:$K$11,Послуги!C$2+1,FALSE))*Послуги!C$4</f>
        <v>#N/A</v>
      </c>
      <c r="Z98" s="6" t="e">
        <f>(1-VLOOKUP($W98,Послуги!$A$6:$K$11,Послуги!D$2+1,FALSE))*Послуги!D$4</f>
        <v>#N/A</v>
      </c>
      <c r="AA98" s="6" t="e">
        <f>(1-VLOOKUP($W98,Послуги!$A$6:$K$11,Послуги!E$2+1,FALSE))*Послуги!E$4</f>
        <v>#N/A</v>
      </c>
      <c r="AB98" s="6" t="e">
        <f>(1-VLOOKUP($W98,Послуги!$A$6:$K$11,Послуги!F$2+1,FALSE))*Послуги!F$4</f>
        <v>#N/A</v>
      </c>
      <c r="AC98" s="6" t="e">
        <f>(1-VLOOKUP($W98,Послуги!$A$6:$K$11,Послуги!G$2+1,FALSE))*Послуги!G$4</f>
        <v>#N/A</v>
      </c>
      <c r="AD98" s="6" t="e">
        <f>(1-VLOOKUP($W98,Послуги!$A$6:$K$11,Послуги!H$2+1,FALSE))*Послуги!H$4</f>
        <v>#N/A</v>
      </c>
      <c r="AE98" s="6" t="e">
        <f>(1-VLOOKUP($W98,Послуги!$A$6:$K$11,Послуги!I$2+1,FALSE))*Послуги!I$4</f>
        <v>#N/A</v>
      </c>
      <c r="AF98" s="6" t="e">
        <f>(1-VLOOKUP($W98,Послуги!$A$6:$K$11,Послуги!J$2+1,FALSE))*Послуги!J$4</f>
        <v>#N/A</v>
      </c>
      <c r="AG98" s="6" t="e">
        <f>(1-VLOOKUP($W98,Послуги!$A$6:$K$11,Послуги!K$2+1,FALSE))*Послуги!K$4</f>
        <v>#N/A</v>
      </c>
    </row>
    <row r="99" spans="12:33" x14ac:dyDescent="0.25">
      <c r="L99" s="65">
        <f t="shared" si="6"/>
        <v>0</v>
      </c>
      <c r="M99" s="26">
        <f t="shared" si="8"/>
        <v>0</v>
      </c>
      <c r="N99" s="65">
        <f t="shared" si="9"/>
        <v>0</v>
      </c>
      <c r="V99" s="65">
        <f t="shared" si="7"/>
        <v>0</v>
      </c>
      <c r="W99" s="6" t="e">
        <f>VLOOKUP(F99,Номери!$A$2:$B$34,2,FALSE)</f>
        <v>#N/A</v>
      </c>
      <c r="X99" s="6" t="e">
        <f>(1-VLOOKUP($W99,Послуги!$A$6:$K$11,Послуги!B$2+1,FALSE))*Послуги!B$4</f>
        <v>#N/A</v>
      </c>
      <c r="Y99" s="6" t="e">
        <f>(1-VLOOKUP($W99,Послуги!$A$6:$K$11,Послуги!C$2+1,FALSE))*Послуги!C$4</f>
        <v>#N/A</v>
      </c>
      <c r="Z99" s="6" t="e">
        <f>(1-VLOOKUP($W99,Послуги!$A$6:$K$11,Послуги!D$2+1,FALSE))*Послуги!D$4</f>
        <v>#N/A</v>
      </c>
      <c r="AA99" s="6" t="e">
        <f>(1-VLOOKUP($W99,Послуги!$A$6:$K$11,Послуги!E$2+1,FALSE))*Послуги!E$4</f>
        <v>#N/A</v>
      </c>
      <c r="AB99" s="6" t="e">
        <f>(1-VLOOKUP($W99,Послуги!$A$6:$K$11,Послуги!F$2+1,FALSE))*Послуги!F$4</f>
        <v>#N/A</v>
      </c>
      <c r="AC99" s="6" t="e">
        <f>(1-VLOOKUP($W99,Послуги!$A$6:$K$11,Послуги!G$2+1,FALSE))*Послуги!G$4</f>
        <v>#N/A</v>
      </c>
      <c r="AD99" s="6" t="e">
        <f>(1-VLOOKUP($W99,Послуги!$A$6:$K$11,Послуги!H$2+1,FALSE))*Послуги!H$4</f>
        <v>#N/A</v>
      </c>
      <c r="AE99" s="6" t="e">
        <f>(1-VLOOKUP($W99,Послуги!$A$6:$K$11,Послуги!I$2+1,FALSE))*Послуги!I$4</f>
        <v>#N/A</v>
      </c>
      <c r="AF99" s="6" t="e">
        <f>(1-VLOOKUP($W99,Послуги!$A$6:$K$11,Послуги!J$2+1,FALSE))*Послуги!J$4</f>
        <v>#N/A</v>
      </c>
      <c r="AG99" s="6" t="e">
        <f>(1-VLOOKUP($W99,Послуги!$A$6:$K$11,Послуги!K$2+1,FALSE))*Послуги!K$4</f>
        <v>#N/A</v>
      </c>
    </row>
    <row r="100" spans="12:33" x14ac:dyDescent="0.25">
      <c r="L100" s="65">
        <f t="shared" si="6"/>
        <v>0</v>
      </c>
      <c r="M100" s="26">
        <f t="shared" si="8"/>
        <v>0</v>
      </c>
      <c r="N100" s="65">
        <f t="shared" si="9"/>
        <v>0</v>
      </c>
      <c r="V100" s="65">
        <f t="shared" si="7"/>
        <v>0</v>
      </c>
      <c r="W100" s="6" t="e">
        <f>VLOOKUP(F100,Номери!$A$2:$B$34,2,FALSE)</f>
        <v>#N/A</v>
      </c>
      <c r="X100" s="6" t="e">
        <f>(1-VLOOKUP($W100,Послуги!$A$6:$K$11,Послуги!B$2+1,FALSE))*Послуги!B$4</f>
        <v>#N/A</v>
      </c>
      <c r="Y100" s="6" t="e">
        <f>(1-VLOOKUP($W100,Послуги!$A$6:$K$11,Послуги!C$2+1,FALSE))*Послуги!C$4</f>
        <v>#N/A</v>
      </c>
      <c r="Z100" s="6" t="e">
        <f>(1-VLOOKUP($W100,Послуги!$A$6:$K$11,Послуги!D$2+1,FALSE))*Послуги!D$4</f>
        <v>#N/A</v>
      </c>
      <c r="AA100" s="6" t="e">
        <f>(1-VLOOKUP($W100,Послуги!$A$6:$K$11,Послуги!E$2+1,FALSE))*Послуги!E$4</f>
        <v>#N/A</v>
      </c>
      <c r="AB100" s="6" t="e">
        <f>(1-VLOOKUP($W100,Послуги!$A$6:$K$11,Послуги!F$2+1,FALSE))*Послуги!F$4</f>
        <v>#N/A</v>
      </c>
      <c r="AC100" s="6" t="e">
        <f>(1-VLOOKUP($W100,Послуги!$A$6:$K$11,Послуги!G$2+1,FALSE))*Послуги!G$4</f>
        <v>#N/A</v>
      </c>
      <c r="AD100" s="6" t="e">
        <f>(1-VLOOKUP($W100,Послуги!$A$6:$K$11,Послуги!H$2+1,FALSE))*Послуги!H$4</f>
        <v>#N/A</v>
      </c>
      <c r="AE100" s="6" t="e">
        <f>(1-VLOOKUP($W100,Послуги!$A$6:$K$11,Послуги!I$2+1,FALSE))*Послуги!I$4</f>
        <v>#N/A</v>
      </c>
      <c r="AF100" s="6" t="e">
        <f>(1-VLOOKUP($W100,Послуги!$A$6:$K$11,Послуги!J$2+1,FALSE))*Послуги!J$4</f>
        <v>#N/A</v>
      </c>
      <c r="AG100" s="6" t="e">
        <f>(1-VLOOKUP($W100,Послуги!$A$6:$K$11,Послуги!K$2+1,FALSE))*Послуги!K$4</f>
        <v>#N/A</v>
      </c>
    </row>
    <row r="101" spans="12:33" x14ac:dyDescent="0.25">
      <c r="L101" s="65">
        <f t="shared" si="6"/>
        <v>0</v>
      </c>
      <c r="M101" s="26">
        <f t="shared" si="8"/>
        <v>0</v>
      </c>
      <c r="N101" s="65">
        <f t="shared" si="9"/>
        <v>0</v>
      </c>
      <c r="V101" s="65">
        <f t="shared" si="7"/>
        <v>0</v>
      </c>
      <c r="W101" s="6" t="e">
        <f>VLOOKUP(F101,Номери!$A$2:$B$34,2,FALSE)</f>
        <v>#N/A</v>
      </c>
      <c r="X101" s="6" t="e">
        <f>(1-VLOOKUP($W101,Послуги!$A$6:$K$11,Послуги!B$2+1,FALSE))*Послуги!B$4</f>
        <v>#N/A</v>
      </c>
      <c r="Y101" s="6" t="e">
        <f>(1-VLOOKUP($W101,Послуги!$A$6:$K$11,Послуги!C$2+1,FALSE))*Послуги!C$4</f>
        <v>#N/A</v>
      </c>
      <c r="Z101" s="6" t="e">
        <f>(1-VLOOKUP($W101,Послуги!$A$6:$K$11,Послуги!D$2+1,FALSE))*Послуги!D$4</f>
        <v>#N/A</v>
      </c>
      <c r="AA101" s="6" t="e">
        <f>(1-VLOOKUP($W101,Послуги!$A$6:$K$11,Послуги!E$2+1,FALSE))*Послуги!E$4</f>
        <v>#N/A</v>
      </c>
      <c r="AB101" s="6" t="e">
        <f>(1-VLOOKUP($W101,Послуги!$A$6:$K$11,Послуги!F$2+1,FALSE))*Послуги!F$4</f>
        <v>#N/A</v>
      </c>
      <c r="AC101" s="6" t="e">
        <f>(1-VLOOKUP($W101,Послуги!$A$6:$K$11,Послуги!G$2+1,FALSE))*Послуги!G$4</f>
        <v>#N/A</v>
      </c>
      <c r="AD101" s="6" t="e">
        <f>(1-VLOOKUP($W101,Послуги!$A$6:$K$11,Послуги!H$2+1,FALSE))*Послуги!H$4</f>
        <v>#N/A</v>
      </c>
      <c r="AE101" s="6" t="e">
        <f>(1-VLOOKUP($W101,Послуги!$A$6:$K$11,Послуги!I$2+1,FALSE))*Послуги!I$4</f>
        <v>#N/A</v>
      </c>
      <c r="AF101" s="6" t="e">
        <f>(1-VLOOKUP($W101,Послуги!$A$6:$K$11,Послуги!J$2+1,FALSE))*Послуги!J$4</f>
        <v>#N/A</v>
      </c>
      <c r="AG101" s="6" t="e">
        <f>(1-VLOOKUP($W101,Послуги!$A$6:$K$11,Послуги!K$2+1,FALSE))*Послуги!K$4</f>
        <v>#N/A</v>
      </c>
    </row>
    <row r="102" spans="12:33" x14ac:dyDescent="0.25">
      <c r="L102" s="65">
        <f t="shared" si="6"/>
        <v>0</v>
      </c>
      <c r="M102" s="26">
        <f t="shared" si="8"/>
        <v>0</v>
      </c>
      <c r="N102" s="65">
        <f t="shared" si="9"/>
        <v>0</v>
      </c>
      <c r="V102" s="65">
        <f t="shared" si="7"/>
        <v>0</v>
      </c>
      <c r="W102" s="6" t="e">
        <f>VLOOKUP(F102,Номери!$A$2:$B$34,2,FALSE)</f>
        <v>#N/A</v>
      </c>
      <c r="X102" s="6" t="e">
        <f>(1-VLOOKUP($W102,Послуги!$A$6:$K$11,Послуги!B$2+1,FALSE))*Послуги!B$4</f>
        <v>#N/A</v>
      </c>
      <c r="Y102" s="6" t="e">
        <f>(1-VLOOKUP($W102,Послуги!$A$6:$K$11,Послуги!C$2+1,FALSE))*Послуги!C$4</f>
        <v>#N/A</v>
      </c>
      <c r="Z102" s="6" t="e">
        <f>(1-VLOOKUP($W102,Послуги!$A$6:$K$11,Послуги!D$2+1,FALSE))*Послуги!D$4</f>
        <v>#N/A</v>
      </c>
      <c r="AA102" s="6" t="e">
        <f>(1-VLOOKUP($W102,Послуги!$A$6:$K$11,Послуги!E$2+1,FALSE))*Послуги!E$4</f>
        <v>#N/A</v>
      </c>
      <c r="AB102" s="6" t="e">
        <f>(1-VLOOKUP($W102,Послуги!$A$6:$K$11,Послуги!F$2+1,FALSE))*Послуги!F$4</f>
        <v>#N/A</v>
      </c>
      <c r="AC102" s="6" t="e">
        <f>(1-VLOOKUP($W102,Послуги!$A$6:$K$11,Послуги!G$2+1,FALSE))*Послуги!G$4</f>
        <v>#N/A</v>
      </c>
      <c r="AD102" s="6" t="e">
        <f>(1-VLOOKUP($W102,Послуги!$A$6:$K$11,Послуги!H$2+1,FALSE))*Послуги!H$4</f>
        <v>#N/A</v>
      </c>
      <c r="AE102" s="6" t="e">
        <f>(1-VLOOKUP($W102,Послуги!$A$6:$K$11,Послуги!I$2+1,FALSE))*Послуги!I$4</f>
        <v>#N/A</v>
      </c>
      <c r="AF102" s="6" t="e">
        <f>(1-VLOOKUP($W102,Послуги!$A$6:$K$11,Послуги!J$2+1,FALSE))*Послуги!J$4</f>
        <v>#N/A</v>
      </c>
      <c r="AG102" s="6" t="e">
        <f>(1-VLOOKUP($W102,Послуги!$A$6:$K$11,Послуги!K$2+1,FALSE))*Послуги!K$4</f>
        <v>#N/A</v>
      </c>
    </row>
    <row r="103" spans="12:33" x14ac:dyDescent="0.25">
      <c r="L103" s="65">
        <f t="shared" si="6"/>
        <v>0</v>
      </c>
      <c r="M103" s="26">
        <f t="shared" si="8"/>
        <v>0</v>
      </c>
      <c r="N103" s="65">
        <f t="shared" si="9"/>
        <v>0</v>
      </c>
      <c r="V103" s="65">
        <f t="shared" si="7"/>
        <v>0</v>
      </c>
      <c r="W103" s="6" t="e">
        <f>VLOOKUP(F103,Номери!$A$2:$B$34,2,FALSE)</f>
        <v>#N/A</v>
      </c>
      <c r="X103" s="6" t="e">
        <f>(1-VLOOKUP($W103,Послуги!$A$6:$K$11,Послуги!B$2+1,FALSE))*Послуги!B$4</f>
        <v>#N/A</v>
      </c>
      <c r="Y103" s="6" t="e">
        <f>(1-VLOOKUP($W103,Послуги!$A$6:$K$11,Послуги!C$2+1,FALSE))*Послуги!C$4</f>
        <v>#N/A</v>
      </c>
      <c r="Z103" s="6" t="e">
        <f>(1-VLOOKUP($W103,Послуги!$A$6:$K$11,Послуги!D$2+1,FALSE))*Послуги!D$4</f>
        <v>#N/A</v>
      </c>
      <c r="AA103" s="6" t="e">
        <f>(1-VLOOKUP($W103,Послуги!$A$6:$K$11,Послуги!E$2+1,FALSE))*Послуги!E$4</f>
        <v>#N/A</v>
      </c>
      <c r="AB103" s="6" t="e">
        <f>(1-VLOOKUP($W103,Послуги!$A$6:$K$11,Послуги!F$2+1,FALSE))*Послуги!F$4</f>
        <v>#N/A</v>
      </c>
      <c r="AC103" s="6" t="e">
        <f>(1-VLOOKUP($W103,Послуги!$A$6:$K$11,Послуги!G$2+1,FALSE))*Послуги!G$4</f>
        <v>#N/A</v>
      </c>
      <c r="AD103" s="6" t="e">
        <f>(1-VLOOKUP($W103,Послуги!$A$6:$K$11,Послуги!H$2+1,FALSE))*Послуги!H$4</f>
        <v>#N/A</v>
      </c>
      <c r="AE103" s="6" t="e">
        <f>(1-VLOOKUP($W103,Послуги!$A$6:$K$11,Послуги!I$2+1,FALSE))*Послуги!I$4</f>
        <v>#N/A</v>
      </c>
      <c r="AF103" s="6" t="e">
        <f>(1-VLOOKUP($W103,Послуги!$A$6:$K$11,Послуги!J$2+1,FALSE))*Послуги!J$4</f>
        <v>#N/A</v>
      </c>
      <c r="AG103" s="6" t="e">
        <f>(1-VLOOKUP($W103,Послуги!$A$6:$K$11,Послуги!K$2+1,FALSE))*Послуги!K$4</f>
        <v>#N/A</v>
      </c>
    </row>
    <row r="104" spans="12:33" x14ac:dyDescent="0.25">
      <c r="L104" s="65">
        <f t="shared" si="6"/>
        <v>0</v>
      </c>
      <c r="M104" s="26">
        <f t="shared" si="8"/>
        <v>0</v>
      </c>
      <c r="N104" s="65">
        <f t="shared" si="9"/>
        <v>0</v>
      </c>
      <c r="V104" s="65">
        <f t="shared" si="7"/>
        <v>0</v>
      </c>
      <c r="W104" s="6" t="e">
        <f>VLOOKUP(F104,Номери!$A$2:$B$34,2,FALSE)</f>
        <v>#N/A</v>
      </c>
      <c r="X104" s="6" t="e">
        <f>(1-VLOOKUP($W104,Послуги!$A$6:$K$11,Послуги!B$2+1,FALSE))*Послуги!B$4</f>
        <v>#N/A</v>
      </c>
      <c r="Y104" s="6" t="e">
        <f>(1-VLOOKUP($W104,Послуги!$A$6:$K$11,Послуги!C$2+1,FALSE))*Послуги!C$4</f>
        <v>#N/A</v>
      </c>
      <c r="Z104" s="6" t="e">
        <f>(1-VLOOKUP($W104,Послуги!$A$6:$K$11,Послуги!D$2+1,FALSE))*Послуги!D$4</f>
        <v>#N/A</v>
      </c>
      <c r="AA104" s="6" t="e">
        <f>(1-VLOOKUP($W104,Послуги!$A$6:$K$11,Послуги!E$2+1,FALSE))*Послуги!E$4</f>
        <v>#N/A</v>
      </c>
      <c r="AB104" s="6" t="e">
        <f>(1-VLOOKUP($W104,Послуги!$A$6:$K$11,Послуги!F$2+1,FALSE))*Послуги!F$4</f>
        <v>#N/A</v>
      </c>
      <c r="AC104" s="6" t="e">
        <f>(1-VLOOKUP($W104,Послуги!$A$6:$K$11,Послуги!G$2+1,FALSE))*Послуги!G$4</f>
        <v>#N/A</v>
      </c>
      <c r="AD104" s="6" t="e">
        <f>(1-VLOOKUP($W104,Послуги!$A$6:$K$11,Послуги!H$2+1,FALSE))*Послуги!H$4</f>
        <v>#N/A</v>
      </c>
      <c r="AE104" s="6" t="e">
        <f>(1-VLOOKUP($W104,Послуги!$A$6:$K$11,Послуги!I$2+1,FALSE))*Послуги!I$4</f>
        <v>#N/A</v>
      </c>
      <c r="AF104" s="6" t="e">
        <f>(1-VLOOKUP($W104,Послуги!$A$6:$K$11,Послуги!J$2+1,FALSE))*Послуги!J$4</f>
        <v>#N/A</v>
      </c>
      <c r="AG104" s="6" t="e">
        <f>(1-VLOOKUP($W104,Послуги!$A$6:$K$11,Послуги!K$2+1,FALSE))*Послуги!K$4</f>
        <v>#N/A</v>
      </c>
    </row>
    <row r="105" spans="12:33" x14ac:dyDescent="0.25">
      <c r="L105" s="65">
        <f t="shared" si="6"/>
        <v>0</v>
      </c>
      <c r="M105" s="26">
        <f t="shared" si="8"/>
        <v>0</v>
      </c>
      <c r="N105" s="65">
        <f t="shared" si="9"/>
        <v>0</v>
      </c>
      <c r="V105" s="65">
        <f t="shared" si="7"/>
        <v>0</v>
      </c>
      <c r="W105" s="6" t="e">
        <f>VLOOKUP(F105,Номери!$A$2:$B$34,2,FALSE)</f>
        <v>#N/A</v>
      </c>
      <c r="X105" s="6" t="e">
        <f>(1-VLOOKUP($W105,Послуги!$A$6:$K$11,Послуги!B$2+1,FALSE))*Послуги!B$4</f>
        <v>#N/A</v>
      </c>
      <c r="Y105" s="6" t="e">
        <f>(1-VLOOKUP($W105,Послуги!$A$6:$K$11,Послуги!C$2+1,FALSE))*Послуги!C$4</f>
        <v>#N/A</v>
      </c>
      <c r="Z105" s="6" t="e">
        <f>(1-VLOOKUP($W105,Послуги!$A$6:$K$11,Послуги!D$2+1,FALSE))*Послуги!D$4</f>
        <v>#N/A</v>
      </c>
      <c r="AA105" s="6" t="e">
        <f>(1-VLOOKUP($W105,Послуги!$A$6:$K$11,Послуги!E$2+1,FALSE))*Послуги!E$4</f>
        <v>#N/A</v>
      </c>
      <c r="AB105" s="6" t="e">
        <f>(1-VLOOKUP($W105,Послуги!$A$6:$K$11,Послуги!F$2+1,FALSE))*Послуги!F$4</f>
        <v>#N/A</v>
      </c>
      <c r="AC105" s="6" t="e">
        <f>(1-VLOOKUP($W105,Послуги!$A$6:$K$11,Послуги!G$2+1,FALSE))*Послуги!G$4</f>
        <v>#N/A</v>
      </c>
      <c r="AD105" s="6" t="e">
        <f>(1-VLOOKUP($W105,Послуги!$A$6:$K$11,Послуги!H$2+1,FALSE))*Послуги!H$4</f>
        <v>#N/A</v>
      </c>
      <c r="AE105" s="6" t="e">
        <f>(1-VLOOKUP($W105,Послуги!$A$6:$K$11,Послуги!I$2+1,FALSE))*Послуги!I$4</f>
        <v>#N/A</v>
      </c>
      <c r="AF105" s="6" t="e">
        <f>(1-VLOOKUP($W105,Послуги!$A$6:$K$11,Послуги!J$2+1,FALSE))*Послуги!J$4</f>
        <v>#N/A</v>
      </c>
      <c r="AG105" s="6" t="e">
        <f>(1-VLOOKUP($W105,Послуги!$A$6:$K$11,Послуги!K$2+1,FALSE))*Послуги!K$4</f>
        <v>#N/A</v>
      </c>
    </row>
    <row r="106" spans="12:33" x14ac:dyDescent="0.25">
      <c r="L106" s="65">
        <f t="shared" si="6"/>
        <v>0</v>
      </c>
      <c r="M106" s="26">
        <f t="shared" si="8"/>
        <v>0</v>
      </c>
      <c r="N106" s="65">
        <f t="shared" si="9"/>
        <v>0</v>
      </c>
      <c r="V106" s="65">
        <f t="shared" si="7"/>
        <v>0</v>
      </c>
      <c r="W106" s="6" t="e">
        <f>VLOOKUP(F106,Номери!$A$2:$B$34,2,FALSE)</f>
        <v>#N/A</v>
      </c>
      <c r="X106" s="6" t="e">
        <f>(1-VLOOKUP($W106,Послуги!$A$6:$K$11,Послуги!B$2+1,FALSE))*Послуги!B$4</f>
        <v>#N/A</v>
      </c>
      <c r="Y106" s="6" t="e">
        <f>(1-VLOOKUP($W106,Послуги!$A$6:$K$11,Послуги!C$2+1,FALSE))*Послуги!C$4</f>
        <v>#N/A</v>
      </c>
      <c r="Z106" s="6" t="e">
        <f>(1-VLOOKUP($W106,Послуги!$A$6:$K$11,Послуги!D$2+1,FALSE))*Послуги!D$4</f>
        <v>#N/A</v>
      </c>
      <c r="AA106" s="6" t="e">
        <f>(1-VLOOKUP($W106,Послуги!$A$6:$K$11,Послуги!E$2+1,FALSE))*Послуги!E$4</f>
        <v>#N/A</v>
      </c>
      <c r="AB106" s="6" t="e">
        <f>(1-VLOOKUP($W106,Послуги!$A$6:$K$11,Послуги!F$2+1,FALSE))*Послуги!F$4</f>
        <v>#N/A</v>
      </c>
      <c r="AC106" s="6" t="e">
        <f>(1-VLOOKUP($W106,Послуги!$A$6:$K$11,Послуги!G$2+1,FALSE))*Послуги!G$4</f>
        <v>#N/A</v>
      </c>
      <c r="AD106" s="6" t="e">
        <f>(1-VLOOKUP($W106,Послуги!$A$6:$K$11,Послуги!H$2+1,FALSE))*Послуги!H$4</f>
        <v>#N/A</v>
      </c>
      <c r="AE106" s="6" t="e">
        <f>(1-VLOOKUP($W106,Послуги!$A$6:$K$11,Послуги!I$2+1,FALSE))*Послуги!I$4</f>
        <v>#N/A</v>
      </c>
      <c r="AF106" s="6" t="e">
        <f>(1-VLOOKUP($W106,Послуги!$A$6:$K$11,Послуги!J$2+1,FALSE))*Послуги!J$4</f>
        <v>#N/A</v>
      </c>
      <c r="AG106" s="6" t="e">
        <f>(1-VLOOKUP($W106,Послуги!$A$6:$K$11,Послуги!K$2+1,FALSE))*Послуги!K$4</f>
        <v>#N/A</v>
      </c>
    </row>
    <row r="107" spans="12:33" x14ac:dyDescent="0.25">
      <c r="L107" s="65">
        <f t="shared" si="6"/>
        <v>0</v>
      </c>
      <c r="M107" s="26">
        <f t="shared" si="8"/>
        <v>0</v>
      </c>
      <c r="N107" s="65">
        <f t="shared" si="9"/>
        <v>0</v>
      </c>
      <c r="V107" s="65">
        <f t="shared" si="7"/>
        <v>0</v>
      </c>
      <c r="W107" s="6" t="e">
        <f>VLOOKUP(F107,Номери!$A$2:$B$34,2,FALSE)</f>
        <v>#N/A</v>
      </c>
      <c r="X107" s="6" t="e">
        <f>(1-VLOOKUP($W107,Послуги!$A$6:$K$11,Послуги!B$2+1,FALSE))*Послуги!B$4</f>
        <v>#N/A</v>
      </c>
      <c r="Y107" s="6" t="e">
        <f>(1-VLOOKUP($W107,Послуги!$A$6:$K$11,Послуги!C$2+1,FALSE))*Послуги!C$4</f>
        <v>#N/A</v>
      </c>
      <c r="Z107" s="6" t="e">
        <f>(1-VLOOKUP($W107,Послуги!$A$6:$K$11,Послуги!D$2+1,FALSE))*Послуги!D$4</f>
        <v>#N/A</v>
      </c>
      <c r="AA107" s="6" t="e">
        <f>(1-VLOOKUP($W107,Послуги!$A$6:$K$11,Послуги!E$2+1,FALSE))*Послуги!E$4</f>
        <v>#N/A</v>
      </c>
      <c r="AB107" s="6" t="e">
        <f>(1-VLOOKUP($W107,Послуги!$A$6:$K$11,Послуги!F$2+1,FALSE))*Послуги!F$4</f>
        <v>#N/A</v>
      </c>
      <c r="AC107" s="6" t="e">
        <f>(1-VLOOKUP($W107,Послуги!$A$6:$K$11,Послуги!G$2+1,FALSE))*Послуги!G$4</f>
        <v>#N/A</v>
      </c>
      <c r="AD107" s="6" t="e">
        <f>(1-VLOOKUP($W107,Послуги!$A$6:$K$11,Послуги!H$2+1,FALSE))*Послуги!H$4</f>
        <v>#N/A</v>
      </c>
      <c r="AE107" s="6" t="e">
        <f>(1-VLOOKUP($W107,Послуги!$A$6:$K$11,Послуги!I$2+1,FALSE))*Послуги!I$4</f>
        <v>#N/A</v>
      </c>
      <c r="AF107" s="6" t="e">
        <f>(1-VLOOKUP($W107,Послуги!$A$6:$K$11,Послуги!J$2+1,FALSE))*Послуги!J$4</f>
        <v>#N/A</v>
      </c>
      <c r="AG107" s="6" t="e">
        <f>(1-VLOOKUP($W107,Послуги!$A$6:$K$11,Послуги!K$2+1,FALSE))*Послуги!K$4</f>
        <v>#N/A</v>
      </c>
    </row>
    <row r="108" spans="12:33" x14ac:dyDescent="0.25">
      <c r="L108" s="65">
        <f t="shared" si="6"/>
        <v>0</v>
      </c>
      <c r="M108" s="26">
        <f t="shared" si="8"/>
        <v>0</v>
      </c>
      <c r="N108" s="65">
        <f t="shared" si="9"/>
        <v>0</v>
      </c>
      <c r="V108" s="65">
        <f t="shared" si="7"/>
        <v>0</v>
      </c>
      <c r="W108" s="6" t="e">
        <f>VLOOKUP(F108,Номери!$A$2:$B$34,2,FALSE)</f>
        <v>#N/A</v>
      </c>
      <c r="X108" s="6" t="e">
        <f>(1-VLOOKUP($W108,Послуги!$A$6:$K$11,Послуги!B$2+1,FALSE))*Послуги!B$4</f>
        <v>#N/A</v>
      </c>
      <c r="Y108" s="6" t="e">
        <f>(1-VLOOKUP($W108,Послуги!$A$6:$K$11,Послуги!C$2+1,FALSE))*Послуги!C$4</f>
        <v>#N/A</v>
      </c>
      <c r="Z108" s="6" t="e">
        <f>(1-VLOOKUP($W108,Послуги!$A$6:$K$11,Послуги!D$2+1,FALSE))*Послуги!D$4</f>
        <v>#N/A</v>
      </c>
      <c r="AA108" s="6" t="e">
        <f>(1-VLOOKUP($W108,Послуги!$A$6:$K$11,Послуги!E$2+1,FALSE))*Послуги!E$4</f>
        <v>#N/A</v>
      </c>
      <c r="AB108" s="6" t="e">
        <f>(1-VLOOKUP($W108,Послуги!$A$6:$K$11,Послуги!F$2+1,FALSE))*Послуги!F$4</f>
        <v>#N/A</v>
      </c>
      <c r="AC108" s="6" t="e">
        <f>(1-VLOOKUP($W108,Послуги!$A$6:$K$11,Послуги!G$2+1,FALSE))*Послуги!G$4</f>
        <v>#N/A</v>
      </c>
      <c r="AD108" s="6" t="e">
        <f>(1-VLOOKUP($W108,Послуги!$A$6:$K$11,Послуги!H$2+1,FALSE))*Послуги!H$4</f>
        <v>#N/A</v>
      </c>
      <c r="AE108" s="6" t="e">
        <f>(1-VLOOKUP($W108,Послуги!$A$6:$K$11,Послуги!I$2+1,FALSE))*Послуги!I$4</f>
        <v>#N/A</v>
      </c>
      <c r="AF108" s="6" t="e">
        <f>(1-VLOOKUP($W108,Послуги!$A$6:$K$11,Послуги!J$2+1,FALSE))*Послуги!J$4</f>
        <v>#N/A</v>
      </c>
      <c r="AG108" s="6" t="e">
        <f>(1-VLOOKUP($W108,Послуги!$A$6:$K$11,Послуги!K$2+1,FALSE))*Послуги!K$4</f>
        <v>#N/A</v>
      </c>
    </row>
    <row r="109" spans="12:33" x14ac:dyDescent="0.25">
      <c r="L109" s="65">
        <f t="shared" si="6"/>
        <v>0</v>
      </c>
      <c r="M109" s="26">
        <f t="shared" si="8"/>
        <v>0</v>
      </c>
      <c r="N109" s="65">
        <f t="shared" si="9"/>
        <v>0</v>
      </c>
      <c r="V109" s="65">
        <f t="shared" si="7"/>
        <v>0</v>
      </c>
      <c r="W109" s="6" t="e">
        <f>VLOOKUP(F109,Номери!$A$2:$B$34,2,FALSE)</f>
        <v>#N/A</v>
      </c>
      <c r="X109" s="6" t="e">
        <f>(1-VLOOKUP($W109,Послуги!$A$6:$K$11,Послуги!B$2+1,FALSE))*Послуги!B$4</f>
        <v>#N/A</v>
      </c>
      <c r="Y109" s="6" t="e">
        <f>(1-VLOOKUP($W109,Послуги!$A$6:$K$11,Послуги!C$2+1,FALSE))*Послуги!C$4</f>
        <v>#N/A</v>
      </c>
      <c r="Z109" s="6" t="e">
        <f>(1-VLOOKUP($W109,Послуги!$A$6:$K$11,Послуги!D$2+1,FALSE))*Послуги!D$4</f>
        <v>#N/A</v>
      </c>
      <c r="AA109" s="6" t="e">
        <f>(1-VLOOKUP($W109,Послуги!$A$6:$K$11,Послуги!E$2+1,FALSE))*Послуги!E$4</f>
        <v>#N/A</v>
      </c>
      <c r="AB109" s="6" t="e">
        <f>(1-VLOOKUP($W109,Послуги!$A$6:$K$11,Послуги!F$2+1,FALSE))*Послуги!F$4</f>
        <v>#N/A</v>
      </c>
      <c r="AC109" s="6" t="e">
        <f>(1-VLOOKUP($W109,Послуги!$A$6:$K$11,Послуги!G$2+1,FALSE))*Послуги!G$4</f>
        <v>#N/A</v>
      </c>
      <c r="AD109" s="6" t="e">
        <f>(1-VLOOKUP($W109,Послуги!$A$6:$K$11,Послуги!H$2+1,FALSE))*Послуги!H$4</f>
        <v>#N/A</v>
      </c>
      <c r="AE109" s="6" t="e">
        <f>(1-VLOOKUP($W109,Послуги!$A$6:$K$11,Послуги!I$2+1,FALSE))*Послуги!I$4</f>
        <v>#N/A</v>
      </c>
      <c r="AF109" s="6" t="e">
        <f>(1-VLOOKUP($W109,Послуги!$A$6:$K$11,Послуги!J$2+1,FALSE))*Послуги!J$4</f>
        <v>#N/A</v>
      </c>
      <c r="AG109" s="6" t="e">
        <f>(1-VLOOKUP($W109,Послуги!$A$6:$K$11,Послуги!K$2+1,FALSE))*Послуги!K$4</f>
        <v>#N/A</v>
      </c>
    </row>
    <row r="110" spans="12:33" x14ac:dyDescent="0.25">
      <c r="L110" s="65">
        <f t="shared" si="6"/>
        <v>0</v>
      </c>
      <c r="M110" s="26">
        <f t="shared" si="8"/>
        <v>0</v>
      </c>
      <c r="N110" s="65">
        <f t="shared" si="9"/>
        <v>0</v>
      </c>
      <c r="V110" s="65">
        <f t="shared" si="7"/>
        <v>0</v>
      </c>
      <c r="W110" s="6" t="e">
        <f>VLOOKUP(F110,Номери!$A$2:$B$34,2,FALSE)</f>
        <v>#N/A</v>
      </c>
      <c r="X110" s="6" t="e">
        <f>(1-VLOOKUP($W110,Послуги!$A$6:$K$11,Послуги!B$2+1,FALSE))*Послуги!B$4</f>
        <v>#N/A</v>
      </c>
      <c r="Y110" s="6" t="e">
        <f>(1-VLOOKUP($W110,Послуги!$A$6:$K$11,Послуги!C$2+1,FALSE))*Послуги!C$4</f>
        <v>#N/A</v>
      </c>
      <c r="Z110" s="6" t="e">
        <f>(1-VLOOKUP($W110,Послуги!$A$6:$K$11,Послуги!D$2+1,FALSE))*Послуги!D$4</f>
        <v>#N/A</v>
      </c>
      <c r="AA110" s="6" t="e">
        <f>(1-VLOOKUP($W110,Послуги!$A$6:$K$11,Послуги!E$2+1,FALSE))*Послуги!E$4</f>
        <v>#N/A</v>
      </c>
      <c r="AB110" s="6" t="e">
        <f>(1-VLOOKUP($W110,Послуги!$A$6:$K$11,Послуги!F$2+1,FALSE))*Послуги!F$4</f>
        <v>#N/A</v>
      </c>
      <c r="AC110" s="6" t="e">
        <f>(1-VLOOKUP($W110,Послуги!$A$6:$K$11,Послуги!G$2+1,FALSE))*Послуги!G$4</f>
        <v>#N/A</v>
      </c>
      <c r="AD110" s="6" t="e">
        <f>(1-VLOOKUP($W110,Послуги!$A$6:$K$11,Послуги!H$2+1,FALSE))*Послуги!H$4</f>
        <v>#N/A</v>
      </c>
      <c r="AE110" s="6" t="e">
        <f>(1-VLOOKUP($W110,Послуги!$A$6:$K$11,Послуги!I$2+1,FALSE))*Послуги!I$4</f>
        <v>#N/A</v>
      </c>
      <c r="AF110" s="6" t="e">
        <f>(1-VLOOKUP($W110,Послуги!$A$6:$K$11,Послуги!J$2+1,FALSE))*Послуги!J$4</f>
        <v>#N/A</v>
      </c>
      <c r="AG110" s="6" t="e">
        <f>(1-VLOOKUP($W110,Послуги!$A$6:$K$11,Послуги!K$2+1,FALSE))*Послуги!K$4</f>
        <v>#N/A</v>
      </c>
    </row>
    <row r="111" spans="12:33" x14ac:dyDescent="0.25">
      <c r="L111" s="65">
        <f t="shared" si="6"/>
        <v>0</v>
      </c>
      <c r="M111" s="26">
        <f t="shared" si="8"/>
        <v>0</v>
      </c>
      <c r="N111" s="65">
        <f t="shared" si="9"/>
        <v>0</v>
      </c>
      <c r="V111" s="65">
        <f t="shared" si="7"/>
        <v>0</v>
      </c>
      <c r="W111" s="6" t="e">
        <f>VLOOKUP(F111,Номери!$A$2:$B$34,2,FALSE)</f>
        <v>#N/A</v>
      </c>
      <c r="X111" s="6" t="e">
        <f>(1-VLOOKUP($W111,Послуги!$A$6:$K$11,Послуги!B$2+1,FALSE))*Послуги!B$4</f>
        <v>#N/A</v>
      </c>
      <c r="Y111" s="6" t="e">
        <f>(1-VLOOKUP($W111,Послуги!$A$6:$K$11,Послуги!C$2+1,FALSE))*Послуги!C$4</f>
        <v>#N/A</v>
      </c>
      <c r="Z111" s="6" t="e">
        <f>(1-VLOOKUP($W111,Послуги!$A$6:$K$11,Послуги!D$2+1,FALSE))*Послуги!D$4</f>
        <v>#N/A</v>
      </c>
      <c r="AA111" s="6" t="e">
        <f>(1-VLOOKUP($W111,Послуги!$A$6:$K$11,Послуги!E$2+1,FALSE))*Послуги!E$4</f>
        <v>#N/A</v>
      </c>
      <c r="AB111" s="6" t="e">
        <f>(1-VLOOKUP($W111,Послуги!$A$6:$K$11,Послуги!F$2+1,FALSE))*Послуги!F$4</f>
        <v>#N/A</v>
      </c>
      <c r="AC111" s="6" t="e">
        <f>(1-VLOOKUP($W111,Послуги!$A$6:$K$11,Послуги!G$2+1,FALSE))*Послуги!G$4</f>
        <v>#N/A</v>
      </c>
      <c r="AD111" s="6" t="e">
        <f>(1-VLOOKUP($W111,Послуги!$A$6:$K$11,Послуги!H$2+1,FALSE))*Послуги!H$4</f>
        <v>#N/A</v>
      </c>
      <c r="AE111" s="6" t="e">
        <f>(1-VLOOKUP($W111,Послуги!$A$6:$K$11,Послуги!I$2+1,FALSE))*Послуги!I$4</f>
        <v>#N/A</v>
      </c>
      <c r="AF111" s="6" t="e">
        <f>(1-VLOOKUP($W111,Послуги!$A$6:$K$11,Послуги!J$2+1,FALSE))*Послуги!J$4</f>
        <v>#N/A</v>
      </c>
      <c r="AG111" s="6" t="e">
        <f>(1-VLOOKUP($W111,Послуги!$A$6:$K$11,Послуги!K$2+1,FALSE))*Послуги!K$4</f>
        <v>#N/A</v>
      </c>
    </row>
    <row r="112" spans="12:33" x14ac:dyDescent="0.25">
      <c r="L112" s="65">
        <f t="shared" si="6"/>
        <v>0</v>
      </c>
      <c r="M112" s="26">
        <f t="shared" si="8"/>
        <v>0</v>
      </c>
      <c r="N112" s="65">
        <f t="shared" si="9"/>
        <v>0</v>
      </c>
      <c r="V112" s="65">
        <f t="shared" si="7"/>
        <v>0</v>
      </c>
      <c r="W112" s="6" t="e">
        <f>VLOOKUP(F112,Номери!$A$2:$B$34,2,FALSE)</f>
        <v>#N/A</v>
      </c>
      <c r="X112" s="6" t="e">
        <f>(1-VLOOKUP($W112,Послуги!$A$6:$K$11,Послуги!B$2+1,FALSE))*Послуги!B$4</f>
        <v>#N/A</v>
      </c>
      <c r="Y112" s="6" t="e">
        <f>(1-VLOOKUP($W112,Послуги!$A$6:$K$11,Послуги!C$2+1,FALSE))*Послуги!C$4</f>
        <v>#N/A</v>
      </c>
      <c r="Z112" s="6" t="e">
        <f>(1-VLOOKUP($W112,Послуги!$A$6:$K$11,Послуги!D$2+1,FALSE))*Послуги!D$4</f>
        <v>#N/A</v>
      </c>
      <c r="AA112" s="6" t="e">
        <f>(1-VLOOKUP($W112,Послуги!$A$6:$K$11,Послуги!E$2+1,FALSE))*Послуги!E$4</f>
        <v>#N/A</v>
      </c>
      <c r="AB112" s="6" t="e">
        <f>(1-VLOOKUP($W112,Послуги!$A$6:$K$11,Послуги!F$2+1,FALSE))*Послуги!F$4</f>
        <v>#N/A</v>
      </c>
      <c r="AC112" s="6" t="e">
        <f>(1-VLOOKUP($W112,Послуги!$A$6:$K$11,Послуги!G$2+1,FALSE))*Послуги!G$4</f>
        <v>#N/A</v>
      </c>
      <c r="AD112" s="6" t="e">
        <f>(1-VLOOKUP($W112,Послуги!$A$6:$K$11,Послуги!H$2+1,FALSE))*Послуги!H$4</f>
        <v>#N/A</v>
      </c>
      <c r="AE112" s="6" t="e">
        <f>(1-VLOOKUP($W112,Послуги!$A$6:$K$11,Послуги!I$2+1,FALSE))*Послуги!I$4</f>
        <v>#N/A</v>
      </c>
      <c r="AF112" s="6" t="e">
        <f>(1-VLOOKUP($W112,Послуги!$A$6:$K$11,Послуги!J$2+1,FALSE))*Послуги!J$4</f>
        <v>#N/A</v>
      </c>
      <c r="AG112" s="6" t="e">
        <f>(1-VLOOKUP($W112,Послуги!$A$6:$K$11,Послуги!K$2+1,FALSE))*Послуги!K$4</f>
        <v>#N/A</v>
      </c>
    </row>
    <row r="113" spans="12:33" x14ac:dyDescent="0.25">
      <c r="L113" s="65">
        <f t="shared" si="6"/>
        <v>0</v>
      </c>
      <c r="M113" s="26">
        <f t="shared" si="8"/>
        <v>0</v>
      </c>
      <c r="N113" s="65">
        <f t="shared" si="9"/>
        <v>0</v>
      </c>
      <c r="V113" s="65">
        <f t="shared" si="7"/>
        <v>0</v>
      </c>
      <c r="W113" s="6" t="e">
        <f>VLOOKUP(F113,Номери!$A$2:$B$34,2,FALSE)</f>
        <v>#N/A</v>
      </c>
      <c r="X113" s="6" t="e">
        <f>(1-VLOOKUP($W113,Послуги!$A$6:$K$11,Послуги!B$2+1,FALSE))*Послуги!B$4</f>
        <v>#N/A</v>
      </c>
      <c r="Y113" s="6" t="e">
        <f>(1-VLOOKUP($W113,Послуги!$A$6:$K$11,Послуги!C$2+1,FALSE))*Послуги!C$4</f>
        <v>#N/A</v>
      </c>
      <c r="Z113" s="6" t="e">
        <f>(1-VLOOKUP($W113,Послуги!$A$6:$K$11,Послуги!D$2+1,FALSE))*Послуги!D$4</f>
        <v>#N/A</v>
      </c>
      <c r="AA113" s="6" t="e">
        <f>(1-VLOOKUP($W113,Послуги!$A$6:$K$11,Послуги!E$2+1,FALSE))*Послуги!E$4</f>
        <v>#N/A</v>
      </c>
      <c r="AB113" s="6" t="e">
        <f>(1-VLOOKUP($W113,Послуги!$A$6:$K$11,Послуги!F$2+1,FALSE))*Послуги!F$4</f>
        <v>#N/A</v>
      </c>
      <c r="AC113" s="6" t="e">
        <f>(1-VLOOKUP($W113,Послуги!$A$6:$K$11,Послуги!G$2+1,FALSE))*Послуги!G$4</f>
        <v>#N/A</v>
      </c>
      <c r="AD113" s="6" t="e">
        <f>(1-VLOOKUP($W113,Послуги!$A$6:$K$11,Послуги!H$2+1,FALSE))*Послуги!H$4</f>
        <v>#N/A</v>
      </c>
      <c r="AE113" s="6" t="e">
        <f>(1-VLOOKUP($W113,Послуги!$A$6:$K$11,Послуги!I$2+1,FALSE))*Послуги!I$4</f>
        <v>#N/A</v>
      </c>
      <c r="AF113" s="6" t="e">
        <f>(1-VLOOKUP($W113,Послуги!$A$6:$K$11,Послуги!J$2+1,FALSE))*Послуги!J$4</f>
        <v>#N/A</v>
      </c>
      <c r="AG113" s="6" t="e">
        <f>(1-VLOOKUP($W113,Послуги!$A$6:$K$11,Послуги!K$2+1,FALSE))*Послуги!K$4</f>
        <v>#N/A</v>
      </c>
    </row>
    <row r="114" spans="12:33" x14ac:dyDescent="0.25">
      <c r="L114" s="65">
        <f t="shared" si="6"/>
        <v>0</v>
      </c>
      <c r="M114" s="26">
        <f t="shared" si="8"/>
        <v>0</v>
      </c>
      <c r="N114" s="65">
        <f t="shared" si="9"/>
        <v>0</v>
      </c>
      <c r="V114" s="65">
        <f t="shared" si="7"/>
        <v>0</v>
      </c>
      <c r="W114" s="6" t="e">
        <f>VLOOKUP(F114,Номери!$A$2:$B$34,2,FALSE)</f>
        <v>#N/A</v>
      </c>
      <c r="X114" s="6" t="e">
        <f>(1-VLOOKUP($W114,Послуги!$A$6:$K$11,Послуги!B$2+1,FALSE))*Послуги!B$4</f>
        <v>#N/A</v>
      </c>
      <c r="Y114" s="6" t="e">
        <f>(1-VLOOKUP($W114,Послуги!$A$6:$K$11,Послуги!C$2+1,FALSE))*Послуги!C$4</f>
        <v>#N/A</v>
      </c>
      <c r="Z114" s="6" t="e">
        <f>(1-VLOOKUP($W114,Послуги!$A$6:$K$11,Послуги!D$2+1,FALSE))*Послуги!D$4</f>
        <v>#N/A</v>
      </c>
      <c r="AA114" s="6" t="e">
        <f>(1-VLOOKUP($W114,Послуги!$A$6:$K$11,Послуги!E$2+1,FALSE))*Послуги!E$4</f>
        <v>#N/A</v>
      </c>
      <c r="AB114" s="6" t="e">
        <f>(1-VLOOKUP($W114,Послуги!$A$6:$K$11,Послуги!F$2+1,FALSE))*Послуги!F$4</f>
        <v>#N/A</v>
      </c>
      <c r="AC114" s="6" t="e">
        <f>(1-VLOOKUP($W114,Послуги!$A$6:$K$11,Послуги!G$2+1,FALSE))*Послуги!G$4</f>
        <v>#N/A</v>
      </c>
      <c r="AD114" s="6" t="e">
        <f>(1-VLOOKUP($W114,Послуги!$A$6:$K$11,Послуги!H$2+1,FALSE))*Послуги!H$4</f>
        <v>#N/A</v>
      </c>
      <c r="AE114" s="6" t="e">
        <f>(1-VLOOKUP($W114,Послуги!$A$6:$K$11,Послуги!I$2+1,FALSE))*Послуги!I$4</f>
        <v>#N/A</v>
      </c>
      <c r="AF114" s="6" t="e">
        <f>(1-VLOOKUP($W114,Послуги!$A$6:$K$11,Послуги!J$2+1,FALSE))*Послуги!J$4</f>
        <v>#N/A</v>
      </c>
      <c r="AG114" s="6" t="e">
        <f>(1-VLOOKUP($W114,Послуги!$A$6:$K$11,Послуги!K$2+1,FALSE))*Послуги!K$4</f>
        <v>#N/A</v>
      </c>
    </row>
    <row r="115" spans="12:33" x14ac:dyDescent="0.25">
      <c r="L115" s="65">
        <f t="shared" si="6"/>
        <v>0</v>
      </c>
      <c r="M115" s="26">
        <f t="shared" si="8"/>
        <v>0</v>
      </c>
      <c r="N115" s="65">
        <f t="shared" si="9"/>
        <v>0</v>
      </c>
      <c r="V115" s="65">
        <f t="shared" si="7"/>
        <v>0</v>
      </c>
      <c r="W115" s="6" t="e">
        <f>VLOOKUP(F115,Номери!$A$2:$B$34,2,FALSE)</f>
        <v>#N/A</v>
      </c>
      <c r="X115" s="6" t="e">
        <f>(1-VLOOKUP($W115,Послуги!$A$6:$K$11,Послуги!B$2+1,FALSE))*Послуги!B$4</f>
        <v>#N/A</v>
      </c>
      <c r="Y115" s="6" t="e">
        <f>(1-VLOOKUP($W115,Послуги!$A$6:$K$11,Послуги!C$2+1,FALSE))*Послуги!C$4</f>
        <v>#N/A</v>
      </c>
      <c r="Z115" s="6" t="e">
        <f>(1-VLOOKUP($W115,Послуги!$A$6:$K$11,Послуги!D$2+1,FALSE))*Послуги!D$4</f>
        <v>#N/A</v>
      </c>
      <c r="AA115" s="6" t="e">
        <f>(1-VLOOKUP($W115,Послуги!$A$6:$K$11,Послуги!E$2+1,FALSE))*Послуги!E$4</f>
        <v>#N/A</v>
      </c>
      <c r="AB115" s="6" t="e">
        <f>(1-VLOOKUP($W115,Послуги!$A$6:$K$11,Послуги!F$2+1,FALSE))*Послуги!F$4</f>
        <v>#N/A</v>
      </c>
      <c r="AC115" s="6" t="e">
        <f>(1-VLOOKUP($W115,Послуги!$A$6:$K$11,Послуги!G$2+1,FALSE))*Послуги!G$4</f>
        <v>#N/A</v>
      </c>
      <c r="AD115" s="6" t="e">
        <f>(1-VLOOKUP($W115,Послуги!$A$6:$K$11,Послуги!H$2+1,FALSE))*Послуги!H$4</f>
        <v>#N/A</v>
      </c>
      <c r="AE115" s="6" t="e">
        <f>(1-VLOOKUP($W115,Послуги!$A$6:$K$11,Послуги!I$2+1,FALSE))*Послуги!I$4</f>
        <v>#N/A</v>
      </c>
      <c r="AF115" s="6" t="e">
        <f>(1-VLOOKUP($W115,Послуги!$A$6:$K$11,Послуги!J$2+1,FALSE))*Послуги!J$4</f>
        <v>#N/A</v>
      </c>
      <c r="AG115" s="6" t="e">
        <f>(1-VLOOKUP($W115,Послуги!$A$6:$K$11,Послуги!K$2+1,FALSE))*Послуги!K$4</f>
        <v>#N/A</v>
      </c>
    </row>
    <row r="116" spans="12:33" x14ac:dyDescent="0.25">
      <c r="L116" s="65">
        <f t="shared" si="6"/>
        <v>0</v>
      </c>
      <c r="M116" s="26">
        <f t="shared" si="8"/>
        <v>0</v>
      </c>
      <c r="N116" s="65">
        <f t="shared" si="9"/>
        <v>0</v>
      </c>
      <c r="V116" s="65">
        <f t="shared" si="7"/>
        <v>0</v>
      </c>
      <c r="W116" s="6" t="e">
        <f>VLOOKUP(F116,Номери!$A$2:$B$34,2,FALSE)</f>
        <v>#N/A</v>
      </c>
      <c r="X116" s="6" t="e">
        <f>(1-VLOOKUP($W116,Послуги!$A$6:$K$11,Послуги!B$2+1,FALSE))*Послуги!B$4</f>
        <v>#N/A</v>
      </c>
      <c r="Y116" s="6" t="e">
        <f>(1-VLOOKUP($W116,Послуги!$A$6:$K$11,Послуги!C$2+1,FALSE))*Послуги!C$4</f>
        <v>#N/A</v>
      </c>
      <c r="Z116" s="6" t="e">
        <f>(1-VLOOKUP($W116,Послуги!$A$6:$K$11,Послуги!D$2+1,FALSE))*Послуги!D$4</f>
        <v>#N/A</v>
      </c>
      <c r="AA116" s="6" t="e">
        <f>(1-VLOOKUP($W116,Послуги!$A$6:$K$11,Послуги!E$2+1,FALSE))*Послуги!E$4</f>
        <v>#N/A</v>
      </c>
      <c r="AB116" s="6" t="e">
        <f>(1-VLOOKUP($W116,Послуги!$A$6:$K$11,Послуги!F$2+1,FALSE))*Послуги!F$4</f>
        <v>#N/A</v>
      </c>
      <c r="AC116" s="6" t="e">
        <f>(1-VLOOKUP($W116,Послуги!$A$6:$K$11,Послуги!G$2+1,FALSE))*Послуги!G$4</f>
        <v>#N/A</v>
      </c>
      <c r="AD116" s="6" t="e">
        <f>(1-VLOOKUP($W116,Послуги!$A$6:$K$11,Послуги!H$2+1,FALSE))*Послуги!H$4</f>
        <v>#N/A</v>
      </c>
      <c r="AE116" s="6" t="e">
        <f>(1-VLOOKUP($W116,Послуги!$A$6:$K$11,Послуги!I$2+1,FALSE))*Послуги!I$4</f>
        <v>#N/A</v>
      </c>
      <c r="AF116" s="6" t="e">
        <f>(1-VLOOKUP($W116,Послуги!$A$6:$K$11,Послуги!J$2+1,FALSE))*Послуги!J$4</f>
        <v>#N/A</v>
      </c>
      <c r="AG116" s="6" t="e">
        <f>(1-VLOOKUP($W116,Послуги!$A$6:$K$11,Послуги!K$2+1,FALSE))*Послуги!K$4</f>
        <v>#N/A</v>
      </c>
    </row>
    <row r="117" spans="12:33" x14ac:dyDescent="0.25">
      <c r="L117" s="65">
        <f t="shared" si="6"/>
        <v>0</v>
      </c>
      <c r="M117" s="26">
        <f t="shared" si="8"/>
        <v>0</v>
      </c>
      <c r="N117" s="65">
        <f t="shared" si="9"/>
        <v>0</v>
      </c>
      <c r="V117" s="65">
        <f t="shared" si="7"/>
        <v>0</v>
      </c>
      <c r="W117" s="6" t="e">
        <f>VLOOKUP(F117,Номери!$A$2:$B$34,2,FALSE)</f>
        <v>#N/A</v>
      </c>
      <c r="X117" s="6" t="e">
        <f>(1-VLOOKUP($W117,Послуги!$A$6:$K$11,Послуги!B$2+1,FALSE))*Послуги!B$4</f>
        <v>#N/A</v>
      </c>
      <c r="Y117" s="6" t="e">
        <f>(1-VLOOKUP($W117,Послуги!$A$6:$K$11,Послуги!C$2+1,FALSE))*Послуги!C$4</f>
        <v>#N/A</v>
      </c>
      <c r="Z117" s="6" t="e">
        <f>(1-VLOOKUP($W117,Послуги!$A$6:$K$11,Послуги!D$2+1,FALSE))*Послуги!D$4</f>
        <v>#N/A</v>
      </c>
      <c r="AA117" s="6" t="e">
        <f>(1-VLOOKUP($W117,Послуги!$A$6:$K$11,Послуги!E$2+1,FALSE))*Послуги!E$4</f>
        <v>#N/A</v>
      </c>
      <c r="AB117" s="6" t="e">
        <f>(1-VLOOKUP($W117,Послуги!$A$6:$K$11,Послуги!F$2+1,FALSE))*Послуги!F$4</f>
        <v>#N/A</v>
      </c>
      <c r="AC117" s="6" t="e">
        <f>(1-VLOOKUP($W117,Послуги!$A$6:$K$11,Послуги!G$2+1,FALSE))*Послуги!G$4</f>
        <v>#N/A</v>
      </c>
      <c r="AD117" s="6" t="e">
        <f>(1-VLOOKUP($W117,Послуги!$A$6:$K$11,Послуги!H$2+1,FALSE))*Послуги!H$4</f>
        <v>#N/A</v>
      </c>
      <c r="AE117" s="6" t="e">
        <f>(1-VLOOKUP($W117,Послуги!$A$6:$K$11,Послуги!I$2+1,FALSE))*Послуги!I$4</f>
        <v>#N/A</v>
      </c>
      <c r="AF117" s="6" t="e">
        <f>(1-VLOOKUP($W117,Послуги!$A$6:$K$11,Послуги!J$2+1,FALSE))*Послуги!J$4</f>
        <v>#N/A</v>
      </c>
      <c r="AG117" s="6" t="e">
        <f>(1-VLOOKUP($W117,Послуги!$A$6:$K$11,Послуги!K$2+1,FALSE))*Послуги!K$4</f>
        <v>#N/A</v>
      </c>
    </row>
    <row r="118" spans="12:33" x14ac:dyDescent="0.25">
      <c r="L118" s="65">
        <f t="shared" si="6"/>
        <v>0</v>
      </c>
      <c r="M118" s="26">
        <f t="shared" si="8"/>
        <v>0</v>
      </c>
      <c r="N118" s="65">
        <f t="shared" si="9"/>
        <v>0</v>
      </c>
      <c r="V118" s="65">
        <f t="shared" si="7"/>
        <v>0</v>
      </c>
      <c r="W118" s="6" t="e">
        <f>VLOOKUP(F118,Номери!$A$2:$B$34,2,FALSE)</f>
        <v>#N/A</v>
      </c>
      <c r="X118" s="6" t="e">
        <f>(1-VLOOKUP($W118,Послуги!$A$6:$K$11,Послуги!B$2+1,FALSE))*Послуги!B$4</f>
        <v>#N/A</v>
      </c>
      <c r="Y118" s="6" t="e">
        <f>(1-VLOOKUP($W118,Послуги!$A$6:$K$11,Послуги!C$2+1,FALSE))*Послуги!C$4</f>
        <v>#N/A</v>
      </c>
      <c r="Z118" s="6" t="e">
        <f>(1-VLOOKUP($W118,Послуги!$A$6:$K$11,Послуги!D$2+1,FALSE))*Послуги!D$4</f>
        <v>#N/A</v>
      </c>
      <c r="AA118" s="6" t="e">
        <f>(1-VLOOKUP($W118,Послуги!$A$6:$K$11,Послуги!E$2+1,FALSE))*Послуги!E$4</f>
        <v>#N/A</v>
      </c>
      <c r="AB118" s="6" t="e">
        <f>(1-VLOOKUP($W118,Послуги!$A$6:$K$11,Послуги!F$2+1,FALSE))*Послуги!F$4</f>
        <v>#N/A</v>
      </c>
      <c r="AC118" s="6" t="e">
        <f>(1-VLOOKUP($W118,Послуги!$A$6:$K$11,Послуги!G$2+1,FALSE))*Послуги!G$4</f>
        <v>#N/A</v>
      </c>
      <c r="AD118" s="6" t="e">
        <f>(1-VLOOKUP($W118,Послуги!$A$6:$K$11,Послуги!H$2+1,FALSE))*Послуги!H$4</f>
        <v>#N/A</v>
      </c>
      <c r="AE118" s="6" t="e">
        <f>(1-VLOOKUP($W118,Послуги!$A$6:$K$11,Послуги!I$2+1,FALSE))*Послуги!I$4</f>
        <v>#N/A</v>
      </c>
      <c r="AF118" s="6" t="e">
        <f>(1-VLOOKUP($W118,Послуги!$A$6:$K$11,Послуги!J$2+1,FALSE))*Послуги!J$4</f>
        <v>#N/A</v>
      </c>
      <c r="AG118" s="6" t="e">
        <f>(1-VLOOKUP($W118,Послуги!$A$6:$K$11,Послуги!K$2+1,FALSE))*Послуги!K$4</f>
        <v>#N/A</v>
      </c>
    </row>
    <row r="119" spans="12:33" x14ac:dyDescent="0.25">
      <c r="L119" s="65">
        <f t="shared" si="6"/>
        <v>0</v>
      </c>
      <c r="M119" s="26">
        <f t="shared" si="8"/>
        <v>0</v>
      </c>
      <c r="N119" s="65">
        <f t="shared" si="9"/>
        <v>0</v>
      </c>
      <c r="V119" s="65">
        <f t="shared" si="7"/>
        <v>0</v>
      </c>
      <c r="W119" s="6" t="e">
        <f>VLOOKUP(F119,Номери!$A$2:$B$34,2,FALSE)</f>
        <v>#N/A</v>
      </c>
      <c r="X119" s="6" t="e">
        <f>(1-VLOOKUP($W119,Послуги!$A$6:$K$11,Послуги!B$2+1,FALSE))*Послуги!B$4</f>
        <v>#N/A</v>
      </c>
      <c r="Y119" s="6" t="e">
        <f>(1-VLOOKUP($W119,Послуги!$A$6:$K$11,Послуги!C$2+1,FALSE))*Послуги!C$4</f>
        <v>#N/A</v>
      </c>
      <c r="Z119" s="6" t="e">
        <f>(1-VLOOKUP($W119,Послуги!$A$6:$K$11,Послуги!D$2+1,FALSE))*Послуги!D$4</f>
        <v>#N/A</v>
      </c>
      <c r="AA119" s="6" t="e">
        <f>(1-VLOOKUP($W119,Послуги!$A$6:$K$11,Послуги!E$2+1,FALSE))*Послуги!E$4</f>
        <v>#N/A</v>
      </c>
      <c r="AB119" s="6" t="e">
        <f>(1-VLOOKUP($W119,Послуги!$A$6:$K$11,Послуги!F$2+1,FALSE))*Послуги!F$4</f>
        <v>#N/A</v>
      </c>
      <c r="AC119" s="6" t="e">
        <f>(1-VLOOKUP($W119,Послуги!$A$6:$K$11,Послуги!G$2+1,FALSE))*Послуги!G$4</f>
        <v>#N/A</v>
      </c>
      <c r="AD119" s="6" t="e">
        <f>(1-VLOOKUP($W119,Послуги!$A$6:$K$11,Послуги!H$2+1,FALSE))*Послуги!H$4</f>
        <v>#N/A</v>
      </c>
      <c r="AE119" s="6" t="e">
        <f>(1-VLOOKUP($W119,Послуги!$A$6:$K$11,Послуги!I$2+1,FALSE))*Послуги!I$4</f>
        <v>#N/A</v>
      </c>
      <c r="AF119" s="6" t="e">
        <f>(1-VLOOKUP($W119,Послуги!$A$6:$K$11,Послуги!J$2+1,FALSE))*Послуги!J$4</f>
        <v>#N/A</v>
      </c>
      <c r="AG119" s="6" t="e">
        <f>(1-VLOOKUP($W119,Послуги!$A$6:$K$11,Послуги!K$2+1,FALSE))*Послуги!K$4</f>
        <v>#N/A</v>
      </c>
    </row>
    <row r="120" spans="12:33" x14ac:dyDescent="0.25">
      <c r="L120" s="65">
        <f t="shared" si="6"/>
        <v>0</v>
      </c>
      <c r="M120" s="26">
        <f t="shared" si="8"/>
        <v>0</v>
      </c>
      <c r="N120" s="65">
        <f t="shared" si="9"/>
        <v>0</v>
      </c>
      <c r="V120" s="65">
        <f t="shared" si="7"/>
        <v>0</v>
      </c>
      <c r="W120" s="6" t="e">
        <f>VLOOKUP(F120,Номери!$A$2:$B$34,2,FALSE)</f>
        <v>#N/A</v>
      </c>
      <c r="X120" s="6" t="e">
        <f>(1-VLOOKUP($W120,Послуги!$A$6:$K$11,Послуги!B$2+1,FALSE))*Послуги!B$4</f>
        <v>#N/A</v>
      </c>
      <c r="Y120" s="6" t="e">
        <f>(1-VLOOKUP($W120,Послуги!$A$6:$K$11,Послуги!C$2+1,FALSE))*Послуги!C$4</f>
        <v>#N/A</v>
      </c>
      <c r="Z120" s="6" t="e">
        <f>(1-VLOOKUP($W120,Послуги!$A$6:$K$11,Послуги!D$2+1,FALSE))*Послуги!D$4</f>
        <v>#N/A</v>
      </c>
      <c r="AA120" s="6" t="e">
        <f>(1-VLOOKUP($W120,Послуги!$A$6:$K$11,Послуги!E$2+1,FALSE))*Послуги!E$4</f>
        <v>#N/A</v>
      </c>
      <c r="AB120" s="6" t="e">
        <f>(1-VLOOKUP($W120,Послуги!$A$6:$K$11,Послуги!F$2+1,FALSE))*Послуги!F$4</f>
        <v>#N/A</v>
      </c>
      <c r="AC120" s="6" t="e">
        <f>(1-VLOOKUP($W120,Послуги!$A$6:$K$11,Послуги!G$2+1,FALSE))*Послуги!G$4</f>
        <v>#N/A</v>
      </c>
      <c r="AD120" s="6" t="e">
        <f>(1-VLOOKUP($W120,Послуги!$A$6:$K$11,Послуги!H$2+1,FALSE))*Послуги!H$4</f>
        <v>#N/A</v>
      </c>
      <c r="AE120" s="6" t="e">
        <f>(1-VLOOKUP($W120,Послуги!$A$6:$K$11,Послуги!I$2+1,FALSE))*Послуги!I$4</f>
        <v>#N/A</v>
      </c>
      <c r="AF120" s="6" t="e">
        <f>(1-VLOOKUP($W120,Послуги!$A$6:$K$11,Послуги!J$2+1,FALSE))*Послуги!J$4</f>
        <v>#N/A</v>
      </c>
      <c r="AG120" s="6" t="e">
        <f>(1-VLOOKUP($W120,Послуги!$A$6:$K$11,Послуги!K$2+1,FALSE))*Послуги!K$4</f>
        <v>#N/A</v>
      </c>
    </row>
    <row r="121" spans="12:33" x14ac:dyDescent="0.25">
      <c r="L121" s="65">
        <f t="shared" si="6"/>
        <v>0</v>
      </c>
      <c r="M121" s="26">
        <f t="shared" si="8"/>
        <v>0</v>
      </c>
      <c r="N121" s="65">
        <f t="shared" si="9"/>
        <v>0</v>
      </c>
      <c r="V121" s="65">
        <f t="shared" si="7"/>
        <v>0</v>
      </c>
      <c r="W121" s="6" t="e">
        <f>VLOOKUP(F121,Номери!$A$2:$B$34,2,FALSE)</f>
        <v>#N/A</v>
      </c>
      <c r="X121" s="6" t="e">
        <f>(1-VLOOKUP($W121,Послуги!$A$6:$K$11,Послуги!B$2+1,FALSE))*Послуги!B$4</f>
        <v>#N/A</v>
      </c>
      <c r="Y121" s="6" t="e">
        <f>(1-VLOOKUP($W121,Послуги!$A$6:$K$11,Послуги!C$2+1,FALSE))*Послуги!C$4</f>
        <v>#N/A</v>
      </c>
      <c r="Z121" s="6" t="e">
        <f>(1-VLOOKUP($W121,Послуги!$A$6:$K$11,Послуги!D$2+1,FALSE))*Послуги!D$4</f>
        <v>#N/A</v>
      </c>
      <c r="AA121" s="6" t="e">
        <f>(1-VLOOKUP($W121,Послуги!$A$6:$K$11,Послуги!E$2+1,FALSE))*Послуги!E$4</f>
        <v>#N/A</v>
      </c>
      <c r="AB121" s="6" t="e">
        <f>(1-VLOOKUP($W121,Послуги!$A$6:$K$11,Послуги!F$2+1,FALSE))*Послуги!F$4</f>
        <v>#N/A</v>
      </c>
      <c r="AC121" s="6" t="e">
        <f>(1-VLOOKUP($W121,Послуги!$A$6:$K$11,Послуги!G$2+1,FALSE))*Послуги!G$4</f>
        <v>#N/A</v>
      </c>
      <c r="AD121" s="6" t="e">
        <f>(1-VLOOKUP($W121,Послуги!$A$6:$K$11,Послуги!H$2+1,FALSE))*Послуги!H$4</f>
        <v>#N/A</v>
      </c>
      <c r="AE121" s="6" t="e">
        <f>(1-VLOOKUP($W121,Послуги!$A$6:$K$11,Послуги!I$2+1,FALSE))*Послуги!I$4</f>
        <v>#N/A</v>
      </c>
      <c r="AF121" s="6" t="e">
        <f>(1-VLOOKUP($W121,Послуги!$A$6:$K$11,Послуги!J$2+1,FALSE))*Послуги!J$4</f>
        <v>#N/A</v>
      </c>
      <c r="AG121" s="6" t="e">
        <f>(1-VLOOKUP($W121,Послуги!$A$6:$K$11,Послуги!K$2+1,FALSE))*Послуги!K$4</f>
        <v>#N/A</v>
      </c>
    </row>
    <row r="122" spans="12:33" x14ac:dyDescent="0.25">
      <c r="L122" s="65">
        <f t="shared" si="6"/>
        <v>0</v>
      </c>
      <c r="M122" s="26">
        <f t="shared" si="8"/>
        <v>0</v>
      </c>
      <c r="N122" s="65">
        <f t="shared" si="9"/>
        <v>0</v>
      </c>
      <c r="V122" s="65">
        <f t="shared" si="7"/>
        <v>0</v>
      </c>
      <c r="W122" s="6" t="e">
        <f>VLOOKUP(F122,Номери!$A$2:$B$34,2,FALSE)</f>
        <v>#N/A</v>
      </c>
      <c r="X122" s="6" t="e">
        <f>(1-VLOOKUP($W122,Послуги!$A$6:$K$11,Послуги!B$2+1,FALSE))*Послуги!B$4</f>
        <v>#N/A</v>
      </c>
      <c r="Y122" s="6" t="e">
        <f>(1-VLOOKUP($W122,Послуги!$A$6:$K$11,Послуги!C$2+1,FALSE))*Послуги!C$4</f>
        <v>#N/A</v>
      </c>
      <c r="Z122" s="6" t="e">
        <f>(1-VLOOKUP($W122,Послуги!$A$6:$K$11,Послуги!D$2+1,FALSE))*Послуги!D$4</f>
        <v>#N/A</v>
      </c>
      <c r="AA122" s="6" t="e">
        <f>(1-VLOOKUP($W122,Послуги!$A$6:$K$11,Послуги!E$2+1,FALSE))*Послуги!E$4</f>
        <v>#N/A</v>
      </c>
      <c r="AB122" s="6" t="e">
        <f>(1-VLOOKUP($W122,Послуги!$A$6:$K$11,Послуги!F$2+1,FALSE))*Послуги!F$4</f>
        <v>#N/A</v>
      </c>
      <c r="AC122" s="6" t="e">
        <f>(1-VLOOKUP($W122,Послуги!$A$6:$K$11,Послуги!G$2+1,FALSE))*Послуги!G$4</f>
        <v>#N/A</v>
      </c>
      <c r="AD122" s="6" t="e">
        <f>(1-VLOOKUP($W122,Послуги!$A$6:$K$11,Послуги!H$2+1,FALSE))*Послуги!H$4</f>
        <v>#N/A</v>
      </c>
      <c r="AE122" s="6" t="e">
        <f>(1-VLOOKUP($W122,Послуги!$A$6:$K$11,Послуги!I$2+1,FALSE))*Послуги!I$4</f>
        <v>#N/A</v>
      </c>
      <c r="AF122" s="6" t="e">
        <f>(1-VLOOKUP($W122,Послуги!$A$6:$K$11,Послуги!J$2+1,FALSE))*Послуги!J$4</f>
        <v>#N/A</v>
      </c>
      <c r="AG122" s="6" t="e">
        <f>(1-VLOOKUP($W122,Послуги!$A$6:$K$11,Послуги!K$2+1,FALSE))*Послуги!K$4</f>
        <v>#N/A</v>
      </c>
    </row>
    <row r="123" spans="12:33" x14ac:dyDescent="0.25">
      <c r="L123" s="65">
        <f t="shared" si="6"/>
        <v>0</v>
      </c>
      <c r="M123" s="26">
        <f t="shared" si="8"/>
        <v>0</v>
      </c>
      <c r="N123" s="65">
        <f t="shared" si="9"/>
        <v>0</v>
      </c>
      <c r="V123" s="65">
        <f t="shared" si="7"/>
        <v>0</v>
      </c>
      <c r="W123" s="6" t="e">
        <f>VLOOKUP(F123,Номери!$A$2:$B$34,2,FALSE)</f>
        <v>#N/A</v>
      </c>
      <c r="X123" s="6" t="e">
        <f>(1-VLOOKUP($W123,Послуги!$A$6:$K$11,Послуги!B$2+1,FALSE))*Послуги!B$4</f>
        <v>#N/A</v>
      </c>
      <c r="Y123" s="6" t="e">
        <f>(1-VLOOKUP($W123,Послуги!$A$6:$K$11,Послуги!C$2+1,FALSE))*Послуги!C$4</f>
        <v>#N/A</v>
      </c>
      <c r="Z123" s="6" t="e">
        <f>(1-VLOOKUP($W123,Послуги!$A$6:$K$11,Послуги!D$2+1,FALSE))*Послуги!D$4</f>
        <v>#N/A</v>
      </c>
      <c r="AA123" s="6" t="e">
        <f>(1-VLOOKUP($W123,Послуги!$A$6:$K$11,Послуги!E$2+1,FALSE))*Послуги!E$4</f>
        <v>#N/A</v>
      </c>
      <c r="AB123" s="6" t="e">
        <f>(1-VLOOKUP($W123,Послуги!$A$6:$K$11,Послуги!F$2+1,FALSE))*Послуги!F$4</f>
        <v>#N/A</v>
      </c>
      <c r="AC123" s="6" t="e">
        <f>(1-VLOOKUP($W123,Послуги!$A$6:$K$11,Послуги!G$2+1,FALSE))*Послуги!G$4</f>
        <v>#N/A</v>
      </c>
      <c r="AD123" s="6" t="e">
        <f>(1-VLOOKUP($W123,Послуги!$A$6:$K$11,Послуги!H$2+1,FALSE))*Послуги!H$4</f>
        <v>#N/A</v>
      </c>
      <c r="AE123" s="6" t="e">
        <f>(1-VLOOKUP($W123,Послуги!$A$6:$K$11,Послуги!I$2+1,FALSE))*Послуги!I$4</f>
        <v>#N/A</v>
      </c>
      <c r="AF123" s="6" t="e">
        <f>(1-VLOOKUP($W123,Послуги!$A$6:$K$11,Послуги!J$2+1,FALSE))*Послуги!J$4</f>
        <v>#N/A</v>
      </c>
      <c r="AG123" s="6" t="e">
        <f>(1-VLOOKUP($W123,Послуги!$A$6:$K$11,Послуги!K$2+1,FALSE))*Послуги!K$4</f>
        <v>#N/A</v>
      </c>
    </row>
    <row r="124" spans="12:33" x14ac:dyDescent="0.25">
      <c r="L124" s="65">
        <f t="shared" si="6"/>
        <v>0</v>
      </c>
      <c r="M124" s="26">
        <f t="shared" si="8"/>
        <v>0</v>
      </c>
      <c r="N124" s="65">
        <f t="shared" si="9"/>
        <v>0</v>
      </c>
      <c r="V124" s="65">
        <f t="shared" si="7"/>
        <v>0</v>
      </c>
      <c r="W124" s="6" t="e">
        <f>VLOOKUP(F124,Номери!$A$2:$B$34,2,FALSE)</f>
        <v>#N/A</v>
      </c>
      <c r="X124" s="6" t="e">
        <f>(1-VLOOKUP($W124,Послуги!$A$6:$K$11,Послуги!B$2+1,FALSE))*Послуги!B$4</f>
        <v>#N/A</v>
      </c>
      <c r="Y124" s="6" t="e">
        <f>(1-VLOOKUP($W124,Послуги!$A$6:$K$11,Послуги!C$2+1,FALSE))*Послуги!C$4</f>
        <v>#N/A</v>
      </c>
      <c r="Z124" s="6" t="e">
        <f>(1-VLOOKUP($W124,Послуги!$A$6:$K$11,Послуги!D$2+1,FALSE))*Послуги!D$4</f>
        <v>#N/A</v>
      </c>
      <c r="AA124" s="6" t="e">
        <f>(1-VLOOKUP($W124,Послуги!$A$6:$K$11,Послуги!E$2+1,FALSE))*Послуги!E$4</f>
        <v>#N/A</v>
      </c>
      <c r="AB124" s="6" t="e">
        <f>(1-VLOOKUP($W124,Послуги!$A$6:$K$11,Послуги!F$2+1,FALSE))*Послуги!F$4</f>
        <v>#N/A</v>
      </c>
      <c r="AC124" s="6" t="e">
        <f>(1-VLOOKUP($W124,Послуги!$A$6:$K$11,Послуги!G$2+1,FALSE))*Послуги!G$4</f>
        <v>#N/A</v>
      </c>
      <c r="AD124" s="6" t="e">
        <f>(1-VLOOKUP($W124,Послуги!$A$6:$K$11,Послуги!H$2+1,FALSE))*Послуги!H$4</f>
        <v>#N/A</v>
      </c>
      <c r="AE124" s="6" t="e">
        <f>(1-VLOOKUP($W124,Послуги!$A$6:$K$11,Послуги!I$2+1,FALSE))*Послуги!I$4</f>
        <v>#N/A</v>
      </c>
      <c r="AF124" s="6" t="e">
        <f>(1-VLOOKUP($W124,Послуги!$A$6:$K$11,Послуги!J$2+1,FALSE))*Послуги!J$4</f>
        <v>#N/A</v>
      </c>
      <c r="AG124" s="6" t="e">
        <f>(1-VLOOKUP($W124,Послуги!$A$6:$K$11,Послуги!K$2+1,FALSE))*Послуги!K$4</f>
        <v>#N/A</v>
      </c>
    </row>
    <row r="125" spans="12:33" x14ac:dyDescent="0.25">
      <c r="L125" s="65">
        <f t="shared" si="6"/>
        <v>0</v>
      </c>
      <c r="M125" s="26">
        <f t="shared" si="8"/>
        <v>0</v>
      </c>
      <c r="N125" s="65">
        <f t="shared" si="9"/>
        <v>0</v>
      </c>
      <c r="V125" s="65">
        <f t="shared" si="7"/>
        <v>0</v>
      </c>
      <c r="W125" s="6" t="e">
        <f>VLOOKUP(F125,Номери!$A$2:$B$34,2,FALSE)</f>
        <v>#N/A</v>
      </c>
      <c r="X125" s="6" t="e">
        <f>(1-VLOOKUP($W125,Послуги!$A$6:$K$11,Послуги!B$2+1,FALSE))*Послуги!B$4</f>
        <v>#N/A</v>
      </c>
      <c r="Y125" s="6" t="e">
        <f>(1-VLOOKUP($W125,Послуги!$A$6:$K$11,Послуги!C$2+1,FALSE))*Послуги!C$4</f>
        <v>#N/A</v>
      </c>
      <c r="Z125" s="6" t="e">
        <f>(1-VLOOKUP($W125,Послуги!$A$6:$K$11,Послуги!D$2+1,FALSE))*Послуги!D$4</f>
        <v>#N/A</v>
      </c>
      <c r="AA125" s="6" t="e">
        <f>(1-VLOOKUP($W125,Послуги!$A$6:$K$11,Послуги!E$2+1,FALSE))*Послуги!E$4</f>
        <v>#N/A</v>
      </c>
      <c r="AB125" s="6" t="e">
        <f>(1-VLOOKUP($W125,Послуги!$A$6:$K$11,Послуги!F$2+1,FALSE))*Послуги!F$4</f>
        <v>#N/A</v>
      </c>
      <c r="AC125" s="6" t="e">
        <f>(1-VLOOKUP($W125,Послуги!$A$6:$K$11,Послуги!G$2+1,FALSE))*Послуги!G$4</f>
        <v>#N/A</v>
      </c>
      <c r="AD125" s="6" t="e">
        <f>(1-VLOOKUP($W125,Послуги!$A$6:$K$11,Послуги!H$2+1,FALSE))*Послуги!H$4</f>
        <v>#N/A</v>
      </c>
      <c r="AE125" s="6" t="e">
        <f>(1-VLOOKUP($W125,Послуги!$A$6:$K$11,Послуги!I$2+1,FALSE))*Послуги!I$4</f>
        <v>#N/A</v>
      </c>
      <c r="AF125" s="6" t="e">
        <f>(1-VLOOKUP($W125,Послуги!$A$6:$K$11,Послуги!J$2+1,FALSE))*Послуги!J$4</f>
        <v>#N/A</v>
      </c>
      <c r="AG125" s="6" t="e">
        <f>(1-VLOOKUP($W125,Послуги!$A$6:$K$11,Послуги!K$2+1,FALSE))*Послуги!K$4</f>
        <v>#N/A</v>
      </c>
    </row>
    <row r="126" spans="12:33" x14ac:dyDescent="0.25">
      <c r="L126" s="65">
        <f t="shared" si="6"/>
        <v>0</v>
      </c>
      <c r="M126" s="26">
        <f t="shared" si="8"/>
        <v>0</v>
      </c>
      <c r="N126" s="65">
        <f t="shared" si="9"/>
        <v>0</v>
      </c>
      <c r="V126" s="65">
        <f t="shared" si="7"/>
        <v>0</v>
      </c>
      <c r="W126" s="6" t="e">
        <f>VLOOKUP(F126,Номери!$A$2:$B$34,2,FALSE)</f>
        <v>#N/A</v>
      </c>
      <c r="X126" s="6" t="e">
        <f>(1-VLOOKUP($W126,Послуги!$A$6:$K$11,Послуги!B$2+1,FALSE))*Послуги!B$4</f>
        <v>#N/A</v>
      </c>
      <c r="Y126" s="6" t="e">
        <f>(1-VLOOKUP($W126,Послуги!$A$6:$K$11,Послуги!C$2+1,FALSE))*Послуги!C$4</f>
        <v>#N/A</v>
      </c>
      <c r="Z126" s="6" t="e">
        <f>(1-VLOOKUP($W126,Послуги!$A$6:$K$11,Послуги!D$2+1,FALSE))*Послуги!D$4</f>
        <v>#N/A</v>
      </c>
      <c r="AA126" s="6" t="e">
        <f>(1-VLOOKUP($W126,Послуги!$A$6:$K$11,Послуги!E$2+1,FALSE))*Послуги!E$4</f>
        <v>#N/A</v>
      </c>
      <c r="AB126" s="6" t="e">
        <f>(1-VLOOKUP($W126,Послуги!$A$6:$K$11,Послуги!F$2+1,FALSE))*Послуги!F$4</f>
        <v>#N/A</v>
      </c>
      <c r="AC126" s="6" t="e">
        <f>(1-VLOOKUP($W126,Послуги!$A$6:$K$11,Послуги!G$2+1,FALSE))*Послуги!G$4</f>
        <v>#N/A</v>
      </c>
      <c r="AD126" s="6" t="e">
        <f>(1-VLOOKUP($W126,Послуги!$A$6:$K$11,Послуги!H$2+1,FALSE))*Послуги!H$4</f>
        <v>#N/A</v>
      </c>
      <c r="AE126" s="6" t="e">
        <f>(1-VLOOKUP($W126,Послуги!$A$6:$K$11,Послуги!I$2+1,FALSE))*Послуги!I$4</f>
        <v>#N/A</v>
      </c>
      <c r="AF126" s="6" t="e">
        <f>(1-VLOOKUP($W126,Послуги!$A$6:$K$11,Послуги!J$2+1,FALSE))*Послуги!J$4</f>
        <v>#N/A</v>
      </c>
      <c r="AG126" s="6" t="e">
        <f>(1-VLOOKUP($W126,Послуги!$A$6:$K$11,Послуги!K$2+1,FALSE))*Послуги!K$4</f>
        <v>#N/A</v>
      </c>
    </row>
    <row r="127" spans="12:33" x14ac:dyDescent="0.25">
      <c r="L127" s="65">
        <f t="shared" si="6"/>
        <v>0</v>
      </c>
      <c r="M127" s="26">
        <f t="shared" si="8"/>
        <v>0</v>
      </c>
      <c r="N127" s="65">
        <f t="shared" si="9"/>
        <v>0</v>
      </c>
      <c r="V127" s="65">
        <f t="shared" si="7"/>
        <v>0</v>
      </c>
      <c r="W127" s="6" t="e">
        <f>VLOOKUP(F127,Номери!$A$2:$B$34,2,FALSE)</f>
        <v>#N/A</v>
      </c>
      <c r="X127" s="6" t="e">
        <f>(1-VLOOKUP($W127,Послуги!$A$6:$K$11,Послуги!B$2+1,FALSE))*Послуги!B$4</f>
        <v>#N/A</v>
      </c>
      <c r="Y127" s="6" t="e">
        <f>(1-VLOOKUP($W127,Послуги!$A$6:$K$11,Послуги!C$2+1,FALSE))*Послуги!C$4</f>
        <v>#N/A</v>
      </c>
      <c r="Z127" s="6" t="e">
        <f>(1-VLOOKUP($W127,Послуги!$A$6:$K$11,Послуги!D$2+1,FALSE))*Послуги!D$4</f>
        <v>#N/A</v>
      </c>
      <c r="AA127" s="6" t="e">
        <f>(1-VLOOKUP($W127,Послуги!$A$6:$K$11,Послуги!E$2+1,FALSE))*Послуги!E$4</f>
        <v>#N/A</v>
      </c>
      <c r="AB127" s="6" t="e">
        <f>(1-VLOOKUP($W127,Послуги!$A$6:$K$11,Послуги!F$2+1,FALSE))*Послуги!F$4</f>
        <v>#N/A</v>
      </c>
      <c r="AC127" s="6" t="e">
        <f>(1-VLOOKUP($W127,Послуги!$A$6:$K$11,Послуги!G$2+1,FALSE))*Послуги!G$4</f>
        <v>#N/A</v>
      </c>
      <c r="AD127" s="6" t="e">
        <f>(1-VLOOKUP($W127,Послуги!$A$6:$K$11,Послуги!H$2+1,FALSE))*Послуги!H$4</f>
        <v>#N/A</v>
      </c>
      <c r="AE127" s="6" t="e">
        <f>(1-VLOOKUP($W127,Послуги!$A$6:$K$11,Послуги!I$2+1,FALSE))*Послуги!I$4</f>
        <v>#N/A</v>
      </c>
      <c r="AF127" s="6" t="e">
        <f>(1-VLOOKUP($W127,Послуги!$A$6:$K$11,Послуги!J$2+1,FALSE))*Послуги!J$4</f>
        <v>#N/A</v>
      </c>
      <c r="AG127" s="6" t="e">
        <f>(1-VLOOKUP($W127,Послуги!$A$6:$K$11,Послуги!K$2+1,FALSE))*Послуги!K$4</f>
        <v>#N/A</v>
      </c>
    </row>
    <row r="128" spans="12:33" x14ac:dyDescent="0.25">
      <c r="L128" s="65">
        <f t="shared" si="6"/>
        <v>0</v>
      </c>
      <c r="M128" s="26">
        <f t="shared" si="8"/>
        <v>0</v>
      </c>
      <c r="N128" s="65">
        <f t="shared" si="9"/>
        <v>0</v>
      </c>
      <c r="V128" s="65">
        <f t="shared" si="7"/>
        <v>0</v>
      </c>
      <c r="W128" s="6" t="e">
        <f>VLOOKUP(F128,Номери!$A$2:$B$34,2,FALSE)</f>
        <v>#N/A</v>
      </c>
      <c r="X128" s="6" t="e">
        <f>(1-VLOOKUP($W128,Послуги!$A$6:$K$11,Послуги!B$2+1,FALSE))*Послуги!B$4</f>
        <v>#N/A</v>
      </c>
      <c r="Y128" s="6" t="e">
        <f>(1-VLOOKUP($W128,Послуги!$A$6:$K$11,Послуги!C$2+1,FALSE))*Послуги!C$4</f>
        <v>#N/A</v>
      </c>
      <c r="Z128" s="6" t="e">
        <f>(1-VLOOKUP($W128,Послуги!$A$6:$K$11,Послуги!D$2+1,FALSE))*Послуги!D$4</f>
        <v>#N/A</v>
      </c>
      <c r="AA128" s="6" t="e">
        <f>(1-VLOOKUP($W128,Послуги!$A$6:$K$11,Послуги!E$2+1,FALSE))*Послуги!E$4</f>
        <v>#N/A</v>
      </c>
      <c r="AB128" s="6" t="e">
        <f>(1-VLOOKUP($W128,Послуги!$A$6:$K$11,Послуги!F$2+1,FALSE))*Послуги!F$4</f>
        <v>#N/A</v>
      </c>
      <c r="AC128" s="6" t="e">
        <f>(1-VLOOKUP($W128,Послуги!$A$6:$K$11,Послуги!G$2+1,FALSE))*Послуги!G$4</f>
        <v>#N/A</v>
      </c>
      <c r="AD128" s="6" t="e">
        <f>(1-VLOOKUP($W128,Послуги!$A$6:$K$11,Послуги!H$2+1,FALSE))*Послуги!H$4</f>
        <v>#N/A</v>
      </c>
      <c r="AE128" s="6" t="e">
        <f>(1-VLOOKUP($W128,Послуги!$A$6:$K$11,Послуги!I$2+1,FALSE))*Послуги!I$4</f>
        <v>#N/A</v>
      </c>
      <c r="AF128" s="6" t="e">
        <f>(1-VLOOKUP($W128,Послуги!$A$6:$K$11,Послуги!J$2+1,FALSE))*Послуги!J$4</f>
        <v>#N/A</v>
      </c>
      <c r="AG128" s="6" t="e">
        <f>(1-VLOOKUP($W128,Послуги!$A$6:$K$11,Послуги!K$2+1,FALSE))*Послуги!K$4</f>
        <v>#N/A</v>
      </c>
    </row>
    <row r="129" spans="12:33" x14ac:dyDescent="0.25">
      <c r="L129" s="65">
        <f t="shared" si="6"/>
        <v>0</v>
      </c>
      <c r="M129" s="26">
        <f t="shared" si="8"/>
        <v>0</v>
      </c>
      <c r="N129" s="65">
        <f t="shared" si="9"/>
        <v>0</v>
      </c>
      <c r="V129" s="65">
        <f t="shared" si="7"/>
        <v>0</v>
      </c>
      <c r="W129" s="6" t="e">
        <f>VLOOKUP(F129,Номери!$A$2:$B$34,2,FALSE)</f>
        <v>#N/A</v>
      </c>
      <c r="X129" s="6" t="e">
        <f>(1-VLOOKUP($W129,Послуги!$A$6:$K$11,Послуги!B$2+1,FALSE))*Послуги!B$4</f>
        <v>#N/A</v>
      </c>
      <c r="Y129" s="6" t="e">
        <f>(1-VLOOKUP($W129,Послуги!$A$6:$K$11,Послуги!C$2+1,FALSE))*Послуги!C$4</f>
        <v>#N/A</v>
      </c>
      <c r="Z129" s="6" t="e">
        <f>(1-VLOOKUP($W129,Послуги!$A$6:$K$11,Послуги!D$2+1,FALSE))*Послуги!D$4</f>
        <v>#N/A</v>
      </c>
      <c r="AA129" s="6" t="e">
        <f>(1-VLOOKUP($W129,Послуги!$A$6:$K$11,Послуги!E$2+1,FALSE))*Послуги!E$4</f>
        <v>#N/A</v>
      </c>
      <c r="AB129" s="6" t="e">
        <f>(1-VLOOKUP($W129,Послуги!$A$6:$K$11,Послуги!F$2+1,FALSE))*Послуги!F$4</f>
        <v>#N/A</v>
      </c>
      <c r="AC129" s="6" t="e">
        <f>(1-VLOOKUP($W129,Послуги!$A$6:$K$11,Послуги!G$2+1,FALSE))*Послуги!G$4</f>
        <v>#N/A</v>
      </c>
      <c r="AD129" s="6" t="e">
        <f>(1-VLOOKUP($W129,Послуги!$A$6:$K$11,Послуги!H$2+1,FALSE))*Послуги!H$4</f>
        <v>#N/A</v>
      </c>
      <c r="AE129" s="6" t="e">
        <f>(1-VLOOKUP($W129,Послуги!$A$6:$K$11,Послуги!I$2+1,FALSE))*Послуги!I$4</f>
        <v>#N/A</v>
      </c>
      <c r="AF129" s="6" t="e">
        <f>(1-VLOOKUP($W129,Послуги!$A$6:$K$11,Послуги!J$2+1,FALSE))*Послуги!J$4</f>
        <v>#N/A</v>
      </c>
      <c r="AG129" s="6" t="e">
        <f>(1-VLOOKUP($W129,Послуги!$A$6:$K$11,Послуги!K$2+1,FALSE))*Послуги!K$4</f>
        <v>#N/A</v>
      </c>
    </row>
    <row r="130" spans="12:33" x14ac:dyDescent="0.25">
      <c r="L130" s="65">
        <f t="shared" si="6"/>
        <v>0</v>
      </c>
      <c r="M130" s="26">
        <f t="shared" si="8"/>
        <v>0</v>
      </c>
      <c r="N130" s="65">
        <f t="shared" si="9"/>
        <v>0</v>
      </c>
      <c r="V130" s="65">
        <f t="shared" si="7"/>
        <v>0</v>
      </c>
      <c r="W130" s="6" t="e">
        <f>VLOOKUP(F130,Номери!$A$2:$B$34,2,FALSE)</f>
        <v>#N/A</v>
      </c>
      <c r="X130" s="6" t="e">
        <f>(1-VLOOKUP($W130,Послуги!$A$6:$K$11,Послуги!B$2+1,FALSE))*Послуги!B$4</f>
        <v>#N/A</v>
      </c>
      <c r="Y130" s="6" t="e">
        <f>(1-VLOOKUP($W130,Послуги!$A$6:$K$11,Послуги!C$2+1,FALSE))*Послуги!C$4</f>
        <v>#N/A</v>
      </c>
      <c r="Z130" s="6" t="e">
        <f>(1-VLOOKUP($W130,Послуги!$A$6:$K$11,Послуги!D$2+1,FALSE))*Послуги!D$4</f>
        <v>#N/A</v>
      </c>
      <c r="AA130" s="6" t="e">
        <f>(1-VLOOKUP($W130,Послуги!$A$6:$K$11,Послуги!E$2+1,FALSE))*Послуги!E$4</f>
        <v>#N/A</v>
      </c>
      <c r="AB130" s="6" t="e">
        <f>(1-VLOOKUP($W130,Послуги!$A$6:$K$11,Послуги!F$2+1,FALSE))*Послуги!F$4</f>
        <v>#N/A</v>
      </c>
      <c r="AC130" s="6" t="e">
        <f>(1-VLOOKUP($W130,Послуги!$A$6:$K$11,Послуги!G$2+1,FALSE))*Послуги!G$4</f>
        <v>#N/A</v>
      </c>
      <c r="AD130" s="6" t="e">
        <f>(1-VLOOKUP($W130,Послуги!$A$6:$K$11,Послуги!H$2+1,FALSE))*Послуги!H$4</f>
        <v>#N/A</v>
      </c>
      <c r="AE130" s="6" t="e">
        <f>(1-VLOOKUP($W130,Послуги!$A$6:$K$11,Послуги!I$2+1,FALSE))*Послуги!I$4</f>
        <v>#N/A</v>
      </c>
      <c r="AF130" s="6" t="e">
        <f>(1-VLOOKUP($W130,Послуги!$A$6:$K$11,Послуги!J$2+1,FALSE))*Послуги!J$4</f>
        <v>#N/A</v>
      </c>
      <c r="AG130" s="6" t="e">
        <f>(1-VLOOKUP($W130,Послуги!$A$6:$K$11,Послуги!K$2+1,FALSE))*Послуги!K$4</f>
        <v>#N/A</v>
      </c>
    </row>
    <row r="131" spans="12:33" x14ac:dyDescent="0.25">
      <c r="L131" s="65">
        <f t="shared" ref="L131:L194" si="10">IFERROR(SUMPRODUCT(I131:K131,AE131:AG131),0)</f>
        <v>0</v>
      </c>
      <c r="M131" s="26">
        <f t="shared" si="8"/>
        <v>0</v>
      </c>
      <c r="N131" s="65">
        <f t="shared" si="9"/>
        <v>0</v>
      </c>
      <c r="V131" s="65">
        <f t="shared" ref="V131:V194" si="11">IFERROR(SUMPRODUCT(O131:U131,X131:AD131),0)</f>
        <v>0</v>
      </c>
      <c r="W131" s="6" t="e">
        <f>VLOOKUP(F131,Номери!$A$2:$B$34,2,FALSE)</f>
        <v>#N/A</v>
      </c>
      <c r="X131" s="6" t="e">
        <f>(1-VLOOKUP($W131,Послуги!$A$6:$K$11,Послуги!B$2+1,FALSE))*Послуги!B$4</f>
        <v>#N/A</v>
      </c>
      <c r="Y131" s="6" t="e">
        <f>(1-VLOOKUP($W131,Послуги!$A$6:$K$11,Послуги!C$2+1,FALSE))*Послуги!C$4</f>
        <v>#N/A</v>
      </c>
      <c r="Z131" s="6" t="e">
        <f>(1-VLOOKUP($W131,Послуги!$A$6:$K$11,Послуги!D$2+1,FALSE))*Послуги!D$4</f>
        <v>#N/A</v>
      </c>
      <c r="AA131" s="6" t="e">
        <f>(1-VLOOKUP($W131,Послуги!$A$6:$K$11,Послуги!E$2+1,FALSE))*Послуги!E$4</f>
        <v>#N/A</v>
      </c>
      <c r="AB131" s="6" t="e">
        <f>(1-VLOOKUP($W131,Послуги!$A$6:$K$11,Послуги!F$2+1,FALSE))*Послуги!F$4</f>
        <v>#N/A</v>
      </c>
      <c r="AC131" s="6" t="e">
        <f>(1-VLOOKUP($W131,Послуги!$A$6:$K$11,Послуги!G$2+1,FALSE))*Послуги!G$4</f>
        <v>#N/A</v>
      </c>
      <c r="AD131" s="6" t="e">
        <f>(1-VLOOKUP($W131,Послуги!$A$6:$K$11,Послуги!H$2+1,FALSE))*Послуги!H$4</f>
        <v>#N/A</v>
      </c>
      <c r="AE131" s="6" t="e">
        <f>(1-VLOOKUP($W131,Послуги!$A$6:$K$11,Послуги!I$2+1,FALSE))*Послуги!I$4</f>
        <v>#N/A</v>
      </c>
      <c r="AF131" s="6" t="e">
        <f>(1-VLOOKUP($W131,Послуги!$A$6:$K$11,Послуги!J$2+1,FALSE))*Послуги!J$4</f>
        <v>#N/A</v>
      </c>
      <c r="AG131" s="6" t="e">
        <f>(1-VLOOKUP($W131,Послуги!$A$6:$K$11,Послуги!K$2+1,FALSE))*Послуги!K$4</f>
        <v>#N/A</v>
      </c>
    </row>
    <row r="132" spans="12:33" x14ac:dyDescent="0.25">
      <c r="L132" s="65">
        <f t="shared" si="10"/>
        <v>0</v>
      </c>
      <c r="M132" s="26">
        <f t="shared" si="8"/>
        <v>0</v>
      </c>
      <c r="N132" s="65">
        <f t="shared" si="9"/>
        <v>0</v>
      </c>
      <c r="V132" s="65">
        <f t="shared" si="11"/>
        <v>0</v>
      </c>
      <c r="W132" s="6" t="e">
        <f>VLOOKUP(F132,Номери!$A$2:$B$34,2,FALSE)</f>
        <v>#N/A</v>
      </c>
      <c r="X132" s="6" t="e">
        <f>(1-VLOOKUP($W132,Послуги!$A$6:$K$11,Послуги!B$2+1,FALSE))*Послуги!B$4</f>
        <v>#N/A</v>
      </c>
      <c r="Y132" s="6" t="e">
        <f>(1-VLOOKUP($W132,Послуги!$A$6:$K$11,Послуги!C$2+1,FALSE))*Послуги!C$4</f>
        <v>#N/A</v>
      </c>
      <c r="Z132" s="6" t="e">
        <f>(1-VLOOKUP($W132,Послуги!$A$6:$K$11,Послуги!D$2+1,FALSE))*Послуги!D$4</f>
        <v>#N/A</v>
      </c>
      <c r="AA132" s="6" t="e">
        <f>(1-VLOOKUP($W132,Послуги!$A$6:$K$11,Послуги!E$2+1,FALSE))*Послуги!E$4</f>
        <v>#N/A</v>
      </c>
      <c r="AB132" s="6" t="e">
        <f>(1-VLOOKUP($W132,Послуги!$A$6:$K$11,Послуги!F$2+1,FALSE))*Послуги!F$4</f>
        <v>#N/A</v>
      </c>
      <c r="AC132" s="6" t="e">
        <f>(1-VLOOKUP($W132,Послуги!$A$6:$K$11,Послуги!G$2+1,FALSE))*Послуги!G$4</f>
        <v>#N/A</v>
      </c>
      <c r="AD132" s="6" t="e">
        <f>(1-VLOOKUP($W132,Послуги!$A$6:$K$11,Послуги!H$2+1,FALSE))*Послуги!H$4</f>
        <v>#N/A</v>
      </c>
      <c r="AE132" s="6" t="e">
        <f>(1-VLOOKUP($W132,Послуги!$A$6:$K$11,Послуги!I$2+1,FALSE))*Послуги!I$4</f>
        <v>#N/A</v>
      </c>
      <c r="AF132" s="6" t="e">
        <f>(1-VLOOKUP($W132,Послуги!$A$6:$K$11,Послуги!J$2+1,FALSE))*Послуги!J$4</f>
        <v>#N/A</v>
      </c>
      <c r="AG132" s="6" t="e">
        <f>(1-VLOOKUP($W132,Послуги!$A$6:$K$11,Послуги!K$2+1,FALSE))*Послуги!K$4</f>
        <v>#N/A</v>
      </c>
    </row>
    <row r="133" spans="12:33" x14ac:dyDescent="0.25">
      <c r="L133" s="65">
        <f t="shared" si="10"/>
        <v>0</v>
      </c>
      <c r="M133" s="26">
        <f t="shared" si="8"/>
        <v>0</v>
      </c>
      <c r="N133" s="65">
        <f t="shared" si="9"/>
        <v>0</v>
      </c>
      <c r="V133" s="65">
        <f t="shared" si="11"/>
        <v>0</v>
      </c>
      <c r="W133" s="6" t="e">
        <f>VLOOKUP(F133,Номери!$A$2:$B$34,2,FALSE)</f>
        <v>#N/A</v>
      </c>
      <c r="X133" s="6" t="e">
        <f>(1-VLOOKUP($W133,Послуги!$A$6:$K$11,Послуги!B$2+1,FALSE))*Послуги!B$4</f>
        <v>#N/A</v>
      </c>
      <c r="Y133" s="6" t="e">
        <f>(1-VLOOKUP($W133,Послуги!$A$6:$K$11,Послуги!C$2+1,FALSE))*Послуги!C$4</f>
        <v>#N/A</v>
      </c>
      <c r="Z133" s="6" t="e">
        <f>(1-VLOOKUP($W133,Послуги!$A$6:$K$11,Послуги!D$2+1,FALSE))*Послуги!D$4</f>
        <v>#N/A</v>
      </c>
      <c r="AA133" s="6" t="e">
        <f>(1-VLOOKUP($W133,Послуги!$A$6:$K$11,Послуги!E$2+1,FALSE))*Послуги!E$4</f>
        <v>#N/A</v>
      </c>
      <c r="AB133" s="6" t="e">
        <f>(1-VLOOKUP($W133,Послуги!$A$6:$K$11,Послуги!F$2+1,FALSE))*Послуги!F$4</f>
        <v>#N/A</v>
      </c>
      <c r="AC133" s="6" t="e">
        <f>(1-VLOOKUP($W133,Послуги!$A$6:$K$11,Послуги!G$2+1,FALSE))*Послуги!G$4</f>
        <v>#N/A</v>
      </c>
      <c r="AD133" s="6" t="e">
        <f>(1-VLOOKUP($W133,Послуги!$A$6:$K$11,Послуги!H$2+1,FALSE))*Послуги!H$4</f>
        <v>#N/A</v>
      </c>
      <c r="AE133" s="6" t="e">
        <f>(1-VLOOKUP($W133,Послуги!$A$6:$K$11,Послуги!I$2+1,FALSE))*Послуги!I$4</f>
        <v>#N/A</v>
      </c>
      <c r="AF133" s="6" t="e">
        <f>(1-VLOOKUP($W133,Послуги!$A$6:$K$11,Послуги!J$2+1,FALSE))*Послуги!J$4</f>
        <v>#N/A</v>
      </c>
      <c r="AG133" s="6" t="e">
        <f>(1-VLOOKUP($W133,Послуги!$A$6:$K$11,Послуги!K$2+1,FALSE))*Послуги!K$4</f>
        <v>#N/A</v>
      </c>
    </row>
    <row r="134" spans="12:33" x14ac:dyDescent="0.25">
      <c r="L134" s="65">
        <f t="shared" si="10"/>
        <v>0</v>
      </c>
      <c r="M134" s="26">
        <f t="shared" si="8"/>
        <v>0</v>
      </c>
      <c r="N134" s="65">
        <f t="shared" si="9"/>
        <v>0</v>
      </c>
      <c r="V134" s="65">
        <f t="shared" si="11"/>
        <v>0</v>
      </c>
      <c r="W134" s="6" t="e">
        <f>VLOOKUP(F134,Номери!$A$2:$B$34,2,FALSE)</f>
        <v>#N/A</v>
      </c>
      <c r="X134" s="6" t="e">
        <f>(1-VLOOKUP($W134,Послуги!$A$6:$K$11,Послуги!B$2+1,FALSE))*Послуги!B$4</f>
        <v>#N/A</v>
      </c>
      <c r="Y134" s="6" t="e">
        <f>(1-VLOOKUP($W134,Послуги!$A$6:$K$11,Послуги!C$2+1,FALSE))*Послуги!C$4</f>
        <v>#N/A</v>
      </c>
      <c r="Z134" s="6" t="e">
        <f>(1-VLOOKUP($W134,Послуги!$A$6:$K$11,Послуги!D$2+1,FALSE))*Послуги!D$4</f>
        <v>#N/A</v>
      </c>
      <c r="AA134" s="6" t="e">
        <f>(1-VLOOKUP($W134,Послуги!$A$6:$K$11,Послуги!E$2+1,FALSE))*Послуги!E$4</f>
        <v>#N/A</v>
      </c>
      <c r="AB134" s="6" t="e">
        <f>(1-VLOOKUP($W134,Послуги!$A$6:$K$11,Послуги!F$2+1,FALSE))*Послуги!F$4</f>
        <v>#N/A</v>
      </c>
      <c r="AC134" s="6" t="e">
        <f>(1-VLOOKUP($W134,Послуги!$A$6:$K$11,Послуги!G$2+1,FALSE))*Послуги!G$4</f>
        <v>#N/A</v>
      </c>
      <c r="AD134" s="6" t="e">
        <f>(1-VLOOKUP($W134,Послуги!$A$6:$K$11,Послуги!H$2+1,FALSE))*Послуги!H$4</f>
        <v>#N/A</v>
      </c>
      <c r="AE134" s="6" t="e">
        <f>(1-VLOOKUP($W134,Послуги!$A$6:$K$11,Послуги!I$2+1,FALSE))*Послуги!I$4</f>
        <v>#N/A</v>
      </c>
      <c r="AF134" s="6" t="e">
        <f>(1-VLOOKUP($W134,Послуги!$A$6:$K$11,Послуги!J$2+1,FALSE))*Послуги!J$4</f>
        <v>#N/A</v>
      </c>
      <c r="AG134" s="6" t="e">
        <f>(1-VLOOKUP($W134,Послуги!$A$6:$K$11,Послуги!K$2+1,FALSE))*Послуги!K$4</f>
        <v>#N/A</v>
      </c>
    </row>
    <row r="135" spans="12:33" x14ac:dyDescent="0.25">
      <c r="L135" s="65">
        <f t="shared" si="10"/>
        <v>0</v>
      </c>
      <c r="M135" s="26">
        <f t="shared" si="8"/>
        <v>0</v>
      </c>
      <c r="N135" s="65">
        <f t="shared" si="9"/>
        <v>0</v>
      </c>
      <c r="V135" s="65">
        <f t="shared" si="11"/>
        <v>0</v>
      </c>
      <c r="W135" s="6" t="e">
        <f>VLOOKUP(F135,Номери!$A$2:$B$34,2,FALSE)</f>
        <v>#N/A</v>
      </c>
      <c r="X135" s="6" t="e">
        <f>(1-VLOOKUP($W135,Послуги!$A$6:$K$11,Послуги!B$2+1,FALSE))*Послуги!B$4</f>
        <v>#N/A</v>
      </c>
      <c r="Y135" s="6" t="e">
        <f>(1-VLOOKUP($W135,Послуги!$A$6:$K$11,Послуги!C$2+1,FALSE))*Послуги!C$4</f>
        <v>#N/A</v>
      </c>
      <c r="Z135" s="6" t="e">
        <f>(1-VLOOKUP($W135,Послуги!$A$6:$K$11,Послуги!D$2+1,FALSE))*Послуги!D$4</f>
        <v>#N/A</v>
      </c>
      <c r="AA135" s="6" t="e">
        <f>(1-VLOOKUP($W135,Послуги!$A$6:$K$11,Послуги!E$2+1,FALSE))*Послуги!E$4</f>
        <v>#N/A</v>
      </c>
      <c r="AB135" s="6" t="e">
        <f>(1-VLOOKUP($W135,Послуги!$A$6:$K$11,Послуги!F$2+1,FALSE))*Послуги!F$4</f>
        <v>#N/A</v>
      </c>
      <c r="AC135" s="6" t="e">
        <f>(1-VLOOKUP($W135,Послуги!$A$6:$K$11,Послуги!G$2+1,FALSE))*Послуги!G$4</f>
        <v>#N/A</v>
      </c>
      <c r="AD135" s="6" t="e">
        <f>(1-VLOOKUP($W135,Послуги!$A$6:$K$11,Послуги!H$2+1,FALSE))*Послуги!H$4</f>
        <v>#N/A</v>
      </c>
      <c r="AE135" s="6" t="e">
        <f>(1-VLOOKUP($W135,Послуги!$A$6:$K$11,Послуги!I$2+1,FALSE))*Послуги!I$4</f>
        <v>#N/A</v>
      </c>
      <c r="AF135" s="6" t="e">
        <f>(1-VLOOKUP($W135,Послуги!$A$6:$K$11,Послуги!J$2+1,FALSE))*Послуги!J$4</f>
        <v>#N/A</v>
      </c>
      <c r="AG135" s="6" t="e">
        <f>(1-VLOOKUP($W135,Послуги!$A$6:$K$11,Послуги!K$2+1,FALSE))*Послуги!K$4</f>
        <v>#N/A</v>
      </c>
    </row>
    <row r="136" spans="12:33" x14ac:dyDescent="0.25">
      <c r="L136" s="65">
        <f t="shared" si="10"/>
        <v>0</v>
      </c>
      <c r="M136" s="26">
        <f t="shared" si="8"/>
        <v>0</v>
      </c>
      <c r="N136" s="65">
        <f t="shared" si="9"/>
        <v>0</v>
      </c>
      <c r="V136" s="65">
        <f t="shared" si="11"/>
        <v>0</v>
      </c>
      <c r="W136" s="6" t="e">
        <f>VLOOKUP(F136,Номери!$A$2:$B$34,2,FALSE)</f>
        <v>#N/A</v>
      </c>
      <c r="X136" s="6" t="e">
        <f>(1-VLOOKUP($W136,Послуги!$A$6:$K$11,Послуги!B$2+1,FALSE))*Послуги!B$4</f>
        <v>#N/A</v>
      </c>
      <c r="Y136" s="6" t="e">
        <f>(1-VLOOKUP($W136,Послуги!$A$6:$K$11,Послуги!C$2+1,FALSE))*Послуги!C$4</f>
        <v>#N/A</v>
      </c>
      <c r="Z136" s="6" t="e">
        <f>(1-VLOOKUP($W136,Послуги!$A$6:$K$11,Послуги!D$2+1,FALSE))*Послуги!D$4</f>
        <v>#N/A</v>
      </c>
      <c r="AA136" s="6" t="e">
        <f>(1-VLOOKUP($W136,Послуги!$A$6:$K$11,Послуги!E$2+1,FALSE))*Послуги!E$4</f>
        <v>#N/A</v>
      </c>
      <c r="AB136" s="6" t="e">
        <f>(1-VLOOKUP($W136,Послуги!$A$6:$K$11,Послуги!F$2+1,FALSE))*Послуги!F$4</f>
        <v>#N/A</v>
      </c>
      <c r="AC136" s="6" t="e">
        <f>(1-VLOOKUP($W136,Послуги!$A$6:$K$11,Послуги!G$2+1,FALSE))*Послуги!G$4</f>
        <v>#N/A</v>
      </c>
      <c r="AD136" s="6" t="e">
        <f>(1-VLOOKUP($W136,Послуги!$A$6:$K$11,Послуги!H$2+1,FALSE))*Послуги!H$4</f>
        <v>#N/A</v>
      </c>
      <c r="AE136" s="6" t="e">
        <f>(1-VLOOKUP($W136,Послуги!$A$6:$K$11,Послуги!I$2+1,FALSE))*Послуги!I$4</f>
        <v>#N/A</v>
      </c>
      <c r="AF136" s="6" t="e">
        <f>(1-VLOOKUP($W136,Послуги!$A$6:$K$11,Послуги!J$2+1,FALSE))*Послуги!J$4</f>
        <v>#N/A</v>
      </c>
      <c r="AG136" s="6" t="e">
        <f>(1-VLOOKUP($W136,Послуги!$A$6:$K$11,Послуги!K$2+1,FALSE))*Послуги!K$4</f>
        <v>#N/A</v>
      </c>
    </row>
    <row r="137" spans="12:33" x14ac:dyDescent="0.25">
      <c r="L137" s="65">
        <f t="shared" si="10"/>
        <v>0</v>
      </c>
      <c r="M137" s="26">
        <f t="shared" si="8"/>
        <v>0</v>
      </c>
      <c r="N137" s="65">
        <f t="shared" si="9"/>
        <v>0</v>
      </c>
      <c r="V137" s="65">
        <f t="shared" si="11"/>
        <v>0</v>
      </c>
      <c r="W137" s="6" t="e">
        <f>VLOOKUP(F137,Номери!$A$2:$B$34,2,FALSE)</f>
        <v>#N/A</v>
      </c>
      <c r="X137" s="6" t="e">
        <f>(1-VLOOKUP($W137,Послуги!$A$6:$K$11,Послуги!B$2+1,FALSE))*Послуги!B$4</f>
        <v>#N/A</v>
      </c>
      <c r="Y137" s="6" t="e">
        <f>(1-VLOOKUP($W137,Послуги!$A$6:$K$11,Послуги!C$2+1,FALSE))*Послуги!C$4</f>
        <v>#N/A</v>
      </c>
      <c r="Z137" s="6" t="e">
        <f>(1-VLOOKUP($W137,Послуги!$A$6:$K$11,Послуги!D$2+1,FALSE))*Послуги!D$4</f>
        <v>#N/A</v>
      </c>
      <c r="AA137" s="6" t="e">
        <f>(1-VLOOKUP($W137,Послуги!$A$6:$K$11,Послуги!E$2+1,FALSE))*Послуги!E$4</f>
        <v>#N/A</v>
      </c>
      <c r="AB137" s="6" t="e">
        <f>(1-VLOOKUP($W137,Послуги!$A$6:$K$11,Послуги!F$2+1,FALSE))*Послуги!F$4</f>
        <v>#N/A</v>
      </c>
      <c r="AC137" s="6" t="e">
        <f>(1-VLOOKUP($W137,Послуги!$A$6:$K$11,Послуги!G$2+1,FALSE))*Послуги!G$4</f>
        <v>#N/A</v>
      </c>
      <c r="AD137" s="6" t="e">
        <f>(1-VLOOKUP($W137,Послуги!$A$6:$K$11,Послуги!H$2+1,FALSE))*Послуги!H$4</f>
        <v>#N/A</v>
      </c>
      <c r="AE137" s="6" t="e">
        <f>(1-VLOOKUP($W137,Послуги!$A$6:$K$11,Послуги!I$2+1,FALSE))*Послуги!I$4</f>
        <v>#N/A</v>
      </c>
      <c r="AF137" s="6" t="e">
        <f>(1-VLOOKUP($W137,Послуги!$A$6:$K$11,Послуги!J$2+1,FALSE))*Послуги!J$4</f>
        <v>#N/A</v>
      </c>
      <c r="AG137" s="6" t="e">
        <f>(1-VLOOKUP($W137,Послуги!$A$6:$K$11,Послуги!K$2+1,FALSE))*Послуги!K$4</f>
        <v>#N/A</v>
      </c>
    </row>
    <row r="138" spans="12:33" x14ac:dyDescent="0.25">
      <c r="L138" s="65">
        <f t="shared" si="10"/>
        <v>0</v>
      </c>
      <c r="M138" s="26">
        <f t="shared" si="8"/>
        <v>0</v>
      </c>
      <c r="N138" s="65">
        <f t="shared" si="9"/>
        <v>0</v>
      </c>
      <c r="V138" s="65">
        <f t="shared" si="11"/>
        <v>0</v>
      </c>
      <c r="W138" s="6" t="e">
        <f>VLOOKUP(F138,Номери!$A$2:$B$34,2,FALSE)</f>
        <v>#N/A</v>
      </c>
      <c r="X138" s="6" t="e">
        <f>(1-VLOOKUP($W138,Послуги!$A$6:$K$11,Послуги!B$2+1,FALSE))*Послуги!B$4</f>
        <v>#N/A</v>
      </c>
      <c r="Y138" s="6" t="e">
        <f>(1-VLOOKUP($W138,Послуги!$A$6:$K$11,Послуги!C$2+1,FALSE))*Послуги!C$4</f>
        <v>#N/A</v>
      </c>
      <c r="Z138" s="6" t="e">
        <f>(1-VLOOKUP($W138,Послуги!$A$6:$K$11,Послуги!D$2+1,FALSE))*Послуги!D$4</f>
        <v>#N/A</v>
      </c>
      <c r="AA138" s="6" t="e">
        <f>(1-VLOOKUP($W138,Послуги!$A$6:$K$11,Послуги!E$2+1,FALSE))*Послуги!E$4</f>
        <v>#N/A</v>
      </c>
      <c r="AB138" s="6" t="e">
        <f>(1-VLOOKUP($W138,Послуги!$A$6:$K$11,Послуги!F$2+1,FALSE))*Послуги!F$4</f>
        <v>#N/A</v>
      </c>
      <c r="AC138" s="6" t="e">
        <f>(1-VLOOKUP($W138,Послуги!$A$6:$K$11,Послуги!G$2+1,FALSE))*Послуги!G$4</f>
        <v>#N/A</v>
      </c>
      <c r="AD138" s="6" t="e">
        <f>(1-VLOOKUP($W138,Послуги!$A$6:$K$11,Послуги!H$2+1,FALSE))*Послуги!H$4</f>
        <v>#N/A</v>
      </c>
      <c r="AE138" s="6" t="e">
        <f>(1-VLOOKUP($W138,Послуги!$A$6:$K$11,Послуги!I$2+1,FALSE))*Послуги!I$4</f>
        <v>#N/A</v>
      </c>
      <c r="AF138" s="6" t="e">
        <f>(1-VLOOKUP($W138,Послуги!$A$6:$K$11,Послуги!J$2+1,FALSE))*Послуги!J$4</f>
        <v>#N/A</v>
      </c>
      <c r="AG138" s="6" t="e">
        <f>(1-VLOOKUP($W138,Послуги!$A$6:$K$11,Послуги!K$2+1,FALSE))*Послуги!K$4</f>
        <v>#N/A</v>
      </c>
    </row>
    <row r="139" spans="12:33" x14ac:dyDescent="0.25">
      <c r="L139" s="65">
        <f t="shared" si="10"/>
        <v>0</v>
      </c>
      <c r="M139" s="26">
        <f t="shared" si="8"/>
        <v>0</v>
      </c>
      <c r="N139" s="65">
        <f t="shared" si="9"/>
        <v>0</v>
      </c>
      <c r="V139" s="65">
        <f t="shared" si="11"/>
        <v>0</v>
      </c>
      <c r="W139" s="6" t="e">
        <f>VLOOKUP(F139,Номери!$A$2:$B$34,2,FALSE)</f>
        <v>#N/A</v>
      </c>
      <c r="X139" s="6" t="e">
        <f>(1-VLOOKUP($W139,Послуги!$A$6:$K$11,Послуги!B$2+1,FALSE))*Послуги!B$4</f>
        <v>#N/A</v>
      </c>
      <c r="Y139" s="6" t="e">
        <f>(1-VLOOKUP($W139,Послуги!$A$6:$K$11,Послуги!C$2+1,FALSE))*Послуги!C$4</f>
        <v>#N/A</v>
      </c>
      <c r="Z139" s="6" t="e">
        <f>(1-VLOOKUP($W139,Послуги!$A$6:$K$11,Послуги!D$2+1,FALSE))*Послуги!D$4</f>
        <v>#N/A</v>
      </c>
      <c r="AA139" s="6" t="e">
        <f>(1-VLOOKUP($W139,Послуги!$A$6:$K$11,Послуги!E$2+1,FALSE))*Послуги!E$4</f>
        <v>#N/A</v>
      </c>
      <c r="AB139" s="6" t="e">
        <f>(1-VLOOKUP($W139,Послуги!$A$6:$K$11,Послуги!F$2+1,FALSE))*Послуги!F$4</f>
        <v>#N/A</v>
      </c>
      <c r="AC139" s="6" t="e">
        <f>(1-VLOOKUP($W139,Послуги!$A$6:$K$11,Послуги!G$2+1,FALSE))*Послуги!G$4</f>
        <v>#N/A</v>
      </c>
      <c r="AD139" s="6" t="e">
        <f>(1-VLOOKUP($W139,Послуги!$A$6:$K$11,Послуги!H$2+1,FALSE))*Послуги!H$4</f>
        <v>#N/A</v>
      </c>
      <c r="AE139" s="6" t="e">
        <f>(1-VLOOKUP($W139,Послуги!$A$6:$K$11,Послуги!I$2+1,FALSE))*Послуги!I$4</f>
        <v>#N/A</v>
      </c>
      <c r="AF139" s="6" t="e">
        <f>(1-VLOOKUP($W139,Послуги!$A$6:$K$11,Послуги!J$2+1,FALSE))*Послуги!J$4</f>
        <v>#N/A</v>
      </c>
      <c r="AG139" s="6" t="e">
        <f>(1-VLOOKUP($W139,Послуги!$A$6:$K$11,Послуги!K$2+1,FALSE))*Послуги!K$4</f>
        <v>#N/A</v>
      </c>
    </row>
    <row r="140" spans="12:33" x14ac:dyDescent="0.25">
      <c r="L140" s="65">
        <f t="shared" si="10"/>
        <v>0</v>
      </c>
      <c r="M140" s="26">
        <f t="shared" si="8"/>
        <v>0</v>
      </c>
      <c r="N140" s="65">
        <f t="shared" si="9"/>
        <v>0</v>
      </c>
      <c r="V140" s="65">
        <f t="shared" si="11"/>
        <v>0</v>
      </c>
      <c r="W140" s="6" t="e">
        <f>VLOOKUP(F140,Номери!$A$2:$B$34,2,FALSE)</f>
        <v>#N/A</v>
      </c>
      <c r="X140" s="6" t="e">
        <f>(1-VLOOKUP($W140,Послуги!$A$6:$K$11,Послуги!B$2+1,FALSE))*Послуги!B$4</f>
        <v>#N/A</v>
      </c>
      <c r="Y140" s="6" t="e">
        <f>(1-VLOOKUP($W140,Послуги!$A$6:$K$11,Послуги!C$2+1,FALSE))*Послуги!C$4</f>
        <v>#N/A</v>
      </c>
      <c r="Z140" s="6" t="e">
        <f>(1-VLOOKUP($W140,Послуги!$A$6:$K$11,Послуги!D$2+1,FALSE))*Послуги!D$4</f>
        <v>#N/A</v>
      </c>
      <c r="AA140" s="6" t="e">
        <f>(1-VLOOKUP($W140,Послуги!$A$6:$K$11,Послуги!E$2+1,FALSE))*Послуги!E$4</f>
        <v>#N/A</v>
      </c>
      <c r="AB140" s="6" t="e">
        <f>(1-VLOOKUP($W140,Послуги!$A$6:$K$11,Послуги!F$2+1,FALSE))*Послуги!F$4</f>
        <v>#N/A</v>
      </c>
      <c r="AC140" s="6" t="e">
        <f>(1-VLOOKUP($W140,Послуги!$A$6:$K$11,Послуги!G$2+1,FALSE))*Послуги!G$4</f>
        <v>#N/A</v>
      </c>
      <c r="AD140" s="6" t="e">
        <f>(1-VLOOKUP($W140,Послуги!$A$6:$K$11,Послуги!H$2+1,FALSE))*Послуги!H$4</f>
        <v>#N/A</v>
      </c>
      <c r="AE140" s="6" t="e">
        <f>(1-VLOOKUP($W140,Послуги!$A$6:$K$11,Послуги!I$2+1,FALSE))*Послуги!I$4</f>
        <v>#N/A</v>
      </c>
      <c r="AF140" s="6" t="e">
        <f>(1-VLOOKUP($W140,Послуги!$A$6:$K$11,Послуги!J$2+1,FALSE))*Послуги!J$4</f>
        <v>#N/A</v>
      </c>
      <c r="AG140" s="6" t="e">
        <f>(1-VLOOKUP($W140,Послуги!$A$6:$K$11,Послуги!K$2+1,FALSE))*Послуги!K$4</f>
        <v>#N/A</v>
      </c>
    </row>
    <row r="141" spans="12:33" x14ac:dyDescent="0.25">
      <c r="L141" s="65">
        <f t="shared" si="10"/>
        <v>0</v>
      </c>
      <c r="M141" s="26">
        <f t="shared" si="8"/>
        <v>0</v>
      </c>
      <c r="N141" s="65">
        <f t="shared" si="9"/>
        <v>0</v>
      </c>
      <c r="V141" s="65">
        <f t="shared" si="11"/>
        <v>0</v>
      </c>
      <c r="W141" s="6" t="e">
        <f>VLOOKUP(F141,Номери!$A$2:$B$34,2,FALSE)</f>
        <v>#N/A</v>
      </c>
      <c r="X141" s="6" t="e">
        <f>(1-VLOOKUP($W141,Послуги!$A$6:$K$11,Послуги!B$2+1,FALSE))*Послуги!B$4</f>
        <v>#N/A</v>
      </c>
      <c r="Y141" s="6" t="e">
        <f>(1-VLOOKUP($W141,Послуги!$A$6:$K$11,Послуги!C$2+1,FALSE))*Послуги!C$4</f>
        <v>#N/A</v>
      </c>
      <c r="Z141" s="6" t="e">
        <f>(1-VLOOKUP($W141,Послуги!$A$6:$K$11,Послуги!D$2+1,FALSE))*Послуги!D$4</f>
        <v>#N/A</v>
      </c>
      <c r="AA141" s="6" t="e">
        <f>(1-VLOOKUP($W141,Послуги!$A$6:$K$11,Послуги!E$2+1,FALSE))*Послуги!E$4</f>
        <v>#N/A</v>
      </c>
      <c r="AB141" s="6" t="e">
        <f>(1-VLOOKUP($W141,Послуги!$A$6:$K$11,Послуги!F$2+1,FALSE))*Послуги!F$4</f>
        <v>#N/A</v>
      </c>
      <c r="AC141" s="6" t="e">
        <f>(1-VLOOKUP($W141,Послуги!$A$6:$K$11,Послуги!G$2+1,FALSE))*Послуги!G$4</f>
        <v>#N/A</v>
      </c>
      <c r="AD141" s="6" t="e">
        <f>(1-VLOOKUP($W141,Послуги!$A$6:$K$11,Послуги!H$2+1,FALSE))*Послуги!H$4</f>
        <v>#N/A</v>
      </c>
      <c r="AE141" s="6" t="e">
        <f>(1-VLOOKUP($W141,Послуги!$A$6:$K$11,Послуги!I$2+1,FALSE))*Послуги!I$4</f>
        <v>#N/A</v>
      </c>
      <c r="AF141" s="6" t="e">
        <f>(1-VLOOKUP($W141,Послуги!$A$6:$K$11,Послуги!J$2+1,FALSE))*Послуги!J$4</f>
        <v>#N/A</v>
      </c>
      <c r="AG141" s="6" t="e">
        <f>(1-VLOOKUP($W141,Послуги!$A$6:$K$11,Послуги!K$2+1,FALSE))*Послуги!K$4</f>
        <v>#N/A</v>
      </c>
    </row>
    <row r="142" spans="12:33" x14ac:dyDescent="0.25">
      <c r="L142" s="65">
        <f t="shared" si="10"/>
        <v>0</v>
      </c>
      <c r="M142" s="26">
        <f t="shared" si="8"/>
        <v>0</v>
      </c>
      <c r="N142" s="65">
        <f t="shared" si="9"/>
        <v>0</v>
      </c>
      <c r="V142" s="65">
        <f t="shared" si="11"/>
        <v>0</v>
      </c>
      <c r="W142" s="6" t="e">
        <f>VLOOKUP(F142,Номери!$A$2:$B$34,2,FALSE)</f>
        <v>#N/A</v>
      </c>
      <c r="X142" s="6" t="e">
        <f>(1-VLOOKUP($W142,Послуги!$A$6:$K$11,Послуги!B$2+1,FALSE))*Послуги!B$4</f>
        <v>#N/A</v>
      </c>
      <c r="Y142" s="6" t="e">
        <f>(1-VLOOKUP($W142,Послуги!$A$6:$K$11,Послуги!C$2+1,FALSE))*Послуги!C$4</f>
        <v>#N/A</v>
      </c>
      <c r="Z142" s="6" t="e">
        <f>(1-VLOOKUP($W142,Послуги!$A$6:$K$11,Послуги!D$2+1,FALSE))*Послуги!D$4</f>
        <v>#N/A</v>
      </c>
      <c r="AA142" s="6" t="e">
        <f>(1-VLOOKUP($W142,Послуги!$A$6:$K$11,Послуги!E$2+1,FALSE))*Послуги!E$4</f>
        <v>#N/A</v>
      </c>
      <c r="AB142" s="6" t="e">
        <f>(1-VLOOKUP($W142,Послуги!$A$6:$K$11,Послуги!F$2+1,FALSE))*Послуги!F$4</f>
        <v>#N/A</v>
      </c>
      <c r="AC142" s="6" t="e">
        <f>(1-VLOOKUP($W142,Послуги!$A$6:$K$11,Послуги!G$2+1,FALSE))*Послуги!G$4</f>
        <v>#N/A</v>
      </c>
      <c r="AD142" s="6" t="e">
        <f>(1-VLOOKUP($W142,Послуги!$A$6:$K$11,Послуги!H$2+1,FALSE))*Послуги!H$4</f>
        <v>#N/A</v>
      </c>
      <c r="AE142" s="6" t="e">
        <f>(1-VLOOKUP($W142,Послуги!$A$6:$K$11,Послуги!I$2+1,FALSE))*Послуги!I$4</f>
        <v>#N/A</v>
      </c>
      <c r="AF142" s="6" t="e">
        <f>(1-VLOOKUP($W142,Послуги!$A$6:$K$11,Послуги!J$2+1,FALSE))*Послуги!J$4</f>
        <v>#N/A</v>
      </c>
      <c r="AG142" s="6" t="e">
        <f>(1-VLOOKUP($W142,Послуги!$A$6:$K$11,Послуги!K$2+1,FALSE))*Послуги!K$4</f>
        <v>#N/A</v>
      </c>
    </row>
    <row r="143" spans="12:33" x14ac:dyDescent="0.25">
      <c r="L143" s="65">
        <f t="shared" si="10"/>
        <v>0</v>
      </c>
      <c r="M143" s="26">
        <f t="shared" si="8"/>
        <v>0</v>
      </c>
      <c r="N143" s="65">
        <f t="shared" si="9"/>
        <v>0</v>
      </c>
      <c r="V143" s="65">
        <f t="shared" si="11"/>
        <v>0</v>
      </c>
      <c r="W143" s="6" t="e">
        <f>VLOOKUP(F143,Номери!$A$2:$B$34,2,FALSE)</f>
        <v>#N/A</v>
      </c>
      <c r="X143" s="6" t="e">
        <f>(1-VLOOKUP($W143,Послуги!$A$6:$K$11,Послуги!B$2+1,FALSE))*Послуги!B$4</f>
        <v>#N/A</v>
      </c>
      <c r="Y143" s="6" t="e">
        <f>(1-VLOOKUP($W143,Послуги!$A$6:$K$11,Послуги!C$2+1,FALSE))*Послуги!C$4</f>
        <v>#N/A</v>
      </c>
      <c r="Z143" s="6" t="e">
        <f>(1-VLOOKUP($W143,Послуги!$A$6:$K$11,Послуги!D$2+1,FALSE))*Послуги!D$4</f>
        <v>#N/A</v>
      </c>
      <c r="AA143" s="6" t="e">
        <f>(1-VLOOKUP($W143,Послуги!$A$6:$K$11,Послуги!E$2+1,FALSE))*Послуги!E$4</f>
        <v>#N/A</v>
      </c>
      <c r="AB143" s="6" t="e">
        <f>(1-VLOOKUP($W143,Послуги!$A$6:$K$11,Послуги!F$2+1,FALSE))*Послуги!F$4</f>
        <v>#N/A</v>
      </c>
      <c r="AC143" s="6" t="e">
        <f>(1-VLOOKUP($W143,Послуги!$A$6:$K$11,Послуги!G$2+1,FALSE))*Послуги!G$4</f>
        <v>#N/A</v>
      </c>
      <c r="AD143" s="6" t="e">
        <f>(1-VLOOKUP($W143,Послуги!$A$6:$K$11,Послуги!H$2+1,FALSE))*Послуги!H$4</f>
        <v>#N/A</v>
      </c>
      <c r="AE143" s="6" t="e">
        <f>(1-VLOOKUP($W143,Послуги!$A$6:$K$11,Послуги!I$2+1,FALSE))*Послуги!I$4</f>
        <v>#N/A</v>
      </c>
      <c r="AF143" s="6" t="e">
        <f>(1-VLOOKUP($W143,Послуги!$A$6:$K$11,Послуги!J$2+1,FALSE))*Послуги!J$4</f>
        <v>#N/A</v>
      </c>
      <c r="AG143" s="6" t="e">
        <f>(1-VLOOKUP($W143,Послуги!$A$6:$K$11,Послуги!K$2+1,FALSE))*Послуги!K$4</f>
        <v>#N/A</v>
      </c>
    </row>
    <row r="144" spans="12:33" x14ac:dyDescent="0.25">
      <c r="L144" s="65">
        <f t="shared" si="10"/>
        <v>0</v>
      </c>
      <c r="M144" s="26">
        <f t="shared" si="8"/>
        <v>0</v>
      </c>
      <c r="N144" s="65">
        <f t="shared" si="9"/>
        <v>0</v>
      </c>
      <c r="V144" s="65">
        <f t="shared" si="11"/>
        <v>0</v>
      </c>
      <c r="W144" s="6" t="e">
        <f>VLOOKUP(F144,Номери!$A$2:$B$34,2,FALSE)</f>
        <v>#N/A</v>
      </c>
      <c r="X144" s="6" t="e">
        <f>(1-VLOOKUP($W144,Послуги!$A$6:$K$11,Послуги!B$2+1,FALSE))*Послуги!B$4</f>
        <v>#N/A</v>
      </c>
      <c r="Y144" s="6" t="e">
        <f>(1-VLOOKUP($W144,Послуги!$A$6:$K$11,Послуги!C$2+1,FALSE))*Послуги!C$4</f>
        <v>#N/A</v>
      </c>
      <c r="Z144" s="6" t="e">
        <f>(1-VLOOKUP($W144,Послуги!$A$6:$K$11,Послуги!D$2+1,FALSE))*Послуги!D$4</f>
        <v>#N/A</v>
      </c>
      <c r="AA144" s="6" t="e">
        <f>(1-VLOOKUP($W144,Послуги!$A$6:$K$11,Послуги!E$2+1,FALSE))*Послуги!E$4</f>
        <v>#N/A</v>
      </c>
      <c r="AB144" s="6" t="e">
        <f>(1-VLOOKUP($W144,Послуги!$A$6:$K$11,Послуги!F$2+1,FALSE))*Послуги!F$4</f>
        <v>#N/A</v>
      </c>
      <c r="AC144" s="6" t="e">
        <f>(1-VLOOKUP($W144,Послуги!$A$6:$K$11,Послуги!G$2+1,FALSE))*Послуги!G$4</f>
        <v>#N/A</v>
      </c>
      <c r="AD144" s="6" t="e">
        <f>(1-VLOOKUP($W144,Послуги!$A$6:$K$11,Послуги!H$2+1,FALSE))*Послуги!H$4</f>
        <v>#N/A</v>
      </c>
      <c r="AE144" s="6" t="e">
        <f>(1-VLOOKUP($W144,Послуги!$A$6:$K$11,Послуги!I$2+1,FALSE))*Послуги!I$4</f>
        <v>#N/A</v>
      </c>
      <c r="AF144" s="6" t="e">
        <f>(1-VLOOKUP($W144,Послуги!$A$6:$K$11,Послуги!J$2+1,FALSE))*Послуги!J$4</f>
        <v>#N/A</v>
      </c>
      <c r="AG144" s="6" t="e">
        <f>(1-VLOOKUP($W144,Послуги!$A$6:$K$11,Послуги!K$2+1,FALSE))*Послуги!K$4</f>
        <v>#N/A</v>
      </c>
    </row>
    <row r="145" spans="12:33" x14ac:dyDescent="0.25">
      <c r="L145" s="65">
        <f t="shared" si="10"/>
        <v>0</v>
      </c>
      <c r="M145" s="26">
        <f t="shared" si="8"/>
        <v>0</v>
      </c>
      <c r="N145" s="65">
        <f t="shared" si="9"/>
        <v>0</v>
      </c>
      <c r="V145" s="65">
        <f t="shared" si="11"/>
        <v>0</v>
      </c>
      <c r="W145" s="6" t="e">
        <f>VLOOKUP(F145,Номери!$A$2:$B$34,2,FALSE)</f>
        <v>#N/A</v>
      </c>
      <c r="X145" s="6" t="e">
        <f>(1-VLOOKUP($W145,Послуги!$A$6:$K$11,Послуги!B$2+1,FALSE))*Послуги!B$4</f>
        <v>#N/A</v>
      </c>
      <c r="Y145" s="6" t="e">
        <f>(1-VLOOKUP($W145,Послуги!$A$6:$K$11,Послуги!C$2+1,FALSE))*Послуги!C$4</f>
        <v>#N/A</v>
      </c>
      <c r="Z145" s="6" t="e">
        <f>(1-VLOOKUP($W145,Послуги!$A$6:$K$11,Послуги!D$2+1,FALSE))*Послуги!D$4</f>
        <v>#N/A</v>
      </c>
      <c r="AA145" s="6" t="e">
        <f>(1-VLOOKUP($W145,Послуги!$A$6:$K$11,Послуги!E$2+1,FALSE))*Послуги!E$4</f>
        <v>#N/A</v>
      </c>
      <c r="AB145" s="6" t="e">
        <f>(1-VLOOKUP($W145,Послуги!$A$6:$K$11,Послуги!F$2+1,FALSE))*Послуги!F$4</f>
        <v>#N/A</v>
      </c>
      <c r="AC145" s="6" t="e">
        <f>(1-VLOOKUP($W145,Послуги!$A$6:$K$11,Послуги!G$2+1,FALSE))*Послуги!G$4</f>
        <v>#N/A</v>
      </c>
      <c r="AD145" s="6" t="e">
        <f>(1-VLOOKUP($W145,Послуги!$A$6:$K$11,Послуги!H$2+1,FALSE))*Послуги!H$4</f>
        <v>#N/A</v>
      </c>
      <c r="AE145" s="6" t="e">
        <f>(1-VLOOKUP($W145,Послуги!$A$6:$K$11,Послуги!I$2+1,FALSE))*Послуги!I$4</f>
        <v>#N/A</v>
      </c>
      <c r="AF145" s="6" t="e">
        <f>(1-VLOOKUP($W145,Послуги!$A$6:$K$11,Послуги!J$2+1,FALSE))*Послуги!J$4</f>
        <v>#N/A</v>
      </c>
      <c r="AG145" s="6" t="e">
        <f>(1-VLOOKUP($W145,Послуги!$A$6:$K$11,Послуги!K$2+1,FALSE))*Послуги!K$4</f>
        <v>#N/A</v>
      </c>
    </row>
    <row r="146" spans="12:33" x14ac:dyDescent="0.25">
      <c r="L146" s="65">
        <f t="shared" si="10"/>
        <v>0</v>
      </c>
      <c r="M146" s="26">
        <f t="shared" si="8"/>
        <v>0</v>
      </c>
      <c r="N146" s="65">
        <f t="shared" si="9"/>
        <v>0</v>
      </c>
      <c r="V146" s="65">
        <f t="shared" si="11"/>
        <v>0</v>
      </c>
      <c r="W146" s="6" t="e">
        <f>VLOOKUP(F146,Номери!$A$2:$B$34,2,FALSE)</f>
        <v>#N/A</v>
      </c>
      <c r="X146" s="6" t="e">
        <f>(1-VLOOKUP($W146,Послуги!$A$6:$K$11,Послуги!B$2+1,FALSE))*Послуги!B$4</f>
        <v>#N/A</v>
      </c>
      <c r="Y146" s="6" t="e">
        <f>(1-VLOOKUP($W146,Послуги!$A$6:$K$11,Послуги!C$2+1,FALSE))*Послуги!C$4</f>
        <v>#N/A</v>
      </c>
      <c r="Z146" s="6" t="e">
        <f>(1-VLOOKUP($W146,Послуги!$A$6:$K$11,Послуги!D$2+1,FALSE))*Послуги!D$4</f>
        <v>#N/A</v>
      </c>
      <c r="AA146" s="6" t="e">
        <f>(1-VLOOKUP($W146,Послуги!$A$6:$K$11,Послуги!E$2+1,FALSE))*Послуги!E$4</f>
        <v>#N/A</v>
      </c>
      <c r="AB146" s="6" t="e">
        <f>(1-VLOOKUP($W146,Послуги!$A$6:$K$11,Послуги!F$2+1,FALSE))*Послуги!F$4</f>
        <v>#N/A</v>
      </c>
      <c r="AC146" s="6" t="e">
        <f>(1-VLOOKUP($W146,Послуги!$A$6:$K$11,Послуги!G$2+1,FALSE))*Послуги!G$4</f>
        <v>#N/A</v>
      </c>
      <c r="AD146" s="6" t="e">
        <f>(1-VLOOKUP($W146,Послуги!$A$6:$K$11,Послуги!H$2+1,FALSE))*Послуги!H$4</f>
        <v>#N/A</v>
      </c>
      <c r="AE146" s="6" t="e">
        <f>(1-VLOOKUP($W146,Послуги!$A$6:$K$11,Послуги!I$2+1,FALSE))*Послуги!I$4</f>
        <v>#N/A</v>
      </c>
      <c r="AF146" s="6" t="e">
        <f>(1-VLOOKUP($W146,Послуги!$A$6:$K$11,Послуги!J$2+1,FALSE))*Послуги!J$4</f>
        <v>#N/A</v>
      </c>
      <c r="AG146" s="6" t="e">
        <f>(1-VLOOKUP($W146,Послуги!$A$6:$K$11,Послуги!K$2+1,FALSE))*Послуги!K$4</f>
        <v>#N/A</v>
      </c>
    </row>
    <row r="147" spans="12:33" x14ac:dyDescent="0.25">
      <c r="L147" s="65">
        <f t="shared" si="10"/>
        <v>0</v>
      </c>
      <c r="M147" s="26">
        <f t="shared" si="8"/>
        <v>0</v>
      </c>
      <c r="N147" s="65">
        <f t="shared" si="9"/>
        <v>0</v>
      </c>
      <c r="V147" s="65">
        <f t="shared" si="11"/>
        <v>0</v>
      </c>
      <c r="W147" s="6" t="e">
        <f>VLOOKUP(F147,Номери!$A$2:$B$34,2,FALSE)</f>
        <v>#N/A</v>
      </c>
      <c r="X147" s="6" t="e">
        <f>(1-VLOOKUP($W147,Послуги!$A$6:$K$11,Послуги!B$2+1,FALSE))*Послуги!B$4</f>
        <v>#N/A</v>
      </c>
      <c r="Y147" s="6" t="e">
        <f>(1-VLOOKUP($W147,Послуги!$A$6:$K$11,Послуги!C$2+1,FALSE))*Послуги!C$4</f>
        <v>#N/A</v>
      </c>
      <c r="Z147" s="6" t="e">
        <f>(1-VLOOKUP($W147,Послуги!$A$6:$K$11,Послуги!D$2+1,FALSE))*Послуги!D$4</f>
        <v>#N/A</v>
      </c>
      <c r="AA147" s="6" t="e">
        <f>(1-VLOOKUP($W147,Послуги!$A$6:$K$11,Послуги!E$2+1,FALSE))*Послуги!E$4</f>
        <v>#N/A</v>
      </c>
      <c r="AB147" s="6" t="e">
        <f>(1-VLOOKUP($W147,Послуги!$A$6:$K$11,Послуги!F$2+1,FALSE))*Послуги!F$4</f>
        <v>#N/A</v>
      </c>
      <c r="AC147" s="6" t="e">
        <f>(1-VLOOKUP($W147,Послуги!$A$6:$K$11,Послуги!G$2+1,FALSE))*Послуги!G$4</f>
        <v>#N/A</v>
      </c>
      <c r="AD147" s="6" t="e">
        <f>(1-VLOOKUP($W147,Послуги!$A$6:$K$11,Послуги!H$2+1,FALSE))*Послуги!H$4</f>
        <v>#N/A</v>
      </c>
      <c r="AE147" s="6" t="e">
        <f>(1-VLOOKUP($W147,Послуги!$A$6:$K$11,Послуги!I$2+1,FALSE))*Послуги!I$4</f>
        <v>#N/A</v>
      </c>
      <c r="AF147" s="6" t="e">
        <f>(1-VLOOKUP($W147,Послуги!$A$6:$K$11,Послуги!J$2+1,FALSE))*Послуги!J$4</f>
        <v>#N/A</v>
      </c>
      <c r="AG147" s="6" t="e">
        <f>(1-VLOOKUP($W147,Послуги!$A$6:$K$11,Послуги!K$2+1,FALSE))*Послуги!K$4</f>
        <v>#N/A</v>
      </c>
    </row>
    <row r="148" spans="12:33" x14ac:dyDescent="0.25">
      <c r="L148" s="65">
        <f t="shared" si="10"/>
        <v>0</v>
      </c>
      <c r="M148" s="26">
        <f t="shared" si="8"/>
        <v>0</v>
      </c>
      <c r="N148" s="65">
        <f t="shared" si="9"/>
        <v>0</v>
      </c>
      <c r="V148" s="65">
        <f t="shared" si="11"/>
        <v>0</v>
      </c>
      <c r="W148" s="6" t="e">
        <f>VLOOKUP(F148,Номери!$A$2:$B$34,2,FALSE)</f>
        <v>#N/A</v>
      </c>
      <c r="X148" s="6" t="e">
        <f>(1-VLOOKUP($W148,Послуги!$A$6:$K$11,Послуги!B$2+1,FALSE))*Послуги!B$4</f>
        <v>#N/A</v>
      </c>
      <c r="Y148" s="6" t="e">
        <f>(1-VLOOKUP($W148,Послуги!$A$6:$K$11,Послуги!C$2+1,FALSE))*Послуги!C$4</f>
        <v>#N/A</v>
      </c>
      <c r="Z148" s="6" t="e">
        <f>(1-VLOOKUP($W148,Послуги!$A$6:$K$11,Послуги!D$2+1,FALSE))*Послуги!D$4</f>
        <v>#N/A</v>
      </c>
      <c r="AA148" s="6" t="e">
        <f>(1-VLOOKUP($W148,Послуги!$A$6:$K$11,Послуги!E$2+1,FALSE))*Послуги!E$4</f>
        <v>#N/A</v>
      </c>
      <c r="AB148" s="6" t="e">
        <f>(1-VLOOKUP($W148,Послуги!$A$6:$K$11,Послуги!F$2+1,FALSE))*Послуги!F$4</f>
        <v>#N/A</v>
      </c>
      <c r="AC148" s="6" t="e">
        <f>(1-VLOOKUP($W148,Послуги!$A$6:$K$11,Послуги!G$2+1,FALSE))*Послуги!G$4</f>
        <v>#N/A</v>
      </c>
      <c r="AD148" s="6" t="e">
        <f>(1-VLOOKUP($W148,Послуги!$A$6:$K$11,Послуги!H$2+1,FALSE))*Послуги!H$4</f>
        <v>#N/A</v>
      </c>
      <c r="AE148" s="6" t="e">
        <f>(1-VLOOKUP($W148,Послуги!$A$6:$K$11,Послуги!I$2+1,FALSE))*Послуги!I$4</f>
        <v>#N/A</v>
      </c>
      <c r="AF148" s="6" t="e">
        <f>(1-VLOOKUP($W148,Послуги!$A$6:$K$11,Послуги!J$2+1,FALSE))*Послуги!J$4</f>
        <v>#N/A</v>
      </c>
      <c r="AG148" s="6" t="e">
        <f>(1-VLOOKUP($W148,Послуги!$A$6:$K$11,Послуги!K$2+1,FALSE))*Послуги!K$4</f>
        <v>#N/A</v>
      </c>
    </row>
    <row r="149" spans="12:33" x14ac:dyDescent="0.25">
      <c r="L149" s="65">
        <f t="shared" si="10"/>
        <v>0</v>
      </c>
      <c r="M149" s="26">
        <f t="shared" si="8"/>
        <v>0</v>
      </c>
      <c r="N149" s="65">
        <f t="shared" si="9"/>
        <v>0</v>
      </c>
      <c r="V149" s="65">
        <f t="shared" si="11"/>
        <v>0</v>
      </c>
      <c r="W149" s="6" t="e">
        <f>VLOOKUP(F149,Номери!$A$2:$B$34,2,FALSE)</f>
        <v>#N/A</v>
      </c>
      <c r="X149" s="6" t="e">
        <f>(1-VLOOKUP($W149,Послуги!$A$6:$K$11,Послуги!B$2+1,FALSE))*Послуги!B$4</f>
        <v>#N/A</v>
      </c>
      <c r="Y149" s="6" t="e">
        <f>(1-VLOOKUP($W149,Послуги!$A$6:$K$11,Послуги!C$2+1,FALSE))*Послуги!C$4</f>
        <v>#N/A</v>
      </c>
      <c r="Z149" s="6" t="e">
        <f>(1-VLOOKUP($W149,Послуги!$A$6:$K$11,Послуги!D$2+1,FALSE))*Послуги!D$4</f>
        <v>#N/A</v>
      </c>
      <c r="AA149" s="6" t="e">
        <f>(1-VLOOKUP($W149,Послуги!$A$6:$K$11,Послуги!E$2+1,FALSE))*Послуги!E$4</f>
        <v>#N/A</v>
      </c>
      <c r="AB149" s="6" t="e">
        <f>(1-VLOOKUP($W149,Послуги!$A$6:$K$11,Послуги!F$2+1,FALSE))*Послуги!F$4</f>
        <v>#N/A</v>
      </c>
      <c r="AC149" s="6" t="e">
        <f>(1-VLOOKUP($W149,Послуги!$A$6:$K$11,Послуги!G$2+1,FALSE))*Послуги!G$4</f>
        <v>#N/A</v>
      </c>
      <c r="AD149" s="6" t="e">
        <f>(1-VLOOKUP($W149,Послуги!$A$6:$K$11,Послуги!H$2+1,FALSE))*Послуги!H$4</f>
        <v>#N/A</v>
      </c>
      <c r="AE149" s="6" t="e">
        <f>(1-VLOOKUP($W149,Послуги!$A$6:$K$11,Послуги!I$2+1,FALSE))*Послуги!I$4</f>
        <v>#N/A</v>
      </c>
      <c r="AF149" s="6" t="e">
        <f>(1-VLOOKUP($W149,Послуги!$A$6:$K$11,Послуги!J$2+1,FALSE))*Послуги!J$4</f>
        <v>#N/A</v>
      </c>
      <c r="AG149" s="6" t="e">
        <f>(1-VLOOKUP($W149,Послуги!$A$6:$K$11,Послуги!K$2+1,FALSE))*Послуги!K$4</f>
        <v>#N/A</v>
      </c>
    </row>
    <row r="150" spans="12:33" x14ac:dyDescent="0.25">
      <c r="L150" s="65">
        <f t="shared" si="10"/>
        <v>0</v>
      </c>
      <c r="M150" s="26">
        <f t="shared" si="8"/>
        <v>0</v>
      </c>
      <c r="N150" s="65">
        <f t="shared" si="9"/>
        <v>0</v>
      </c>
      <c r="V150" s="65">
        <f t="shared" si="11"/>
        <v>0</v>
      </c>
      <c r="W150" s="6" t="e">
        <f>VLOOKUP(F150,Номери!$A$2:$B$34,2,FALSE)</f>
        <v>#N/A</v>
      </c>
      <c r="X150" s="6" t="e">
        <f>(1-VLOOKUP($W150,Послуги!$A$6:$K$11,Послуги!B$2+1,FALSE))*Послуги!B$4</f>
        <v>#N/A</v>
      </c>
      <c r="Y150" s="6" t="e">
        <f>(1-VLOOKUP($W150,Послуги!$A$6:$K$11,Послуги!C$2+1,FALSE))*Послуги!C$4</f>
        <v>#N/A</v>
      </c>
      <c r="Z150" s="6" t="e">
        <f>(1-VLOOKUP($W150,Послуги!$A$6:$K$11,Послуги!D$2+1,FALSE))*Послуги!D$4</f>
        <v>#N/A</v>
      </c>
      <c r="AA150" s="6" t="e">
        <f>(1-VLOOKUP($W150,Послуги!$A$6:$K$11,Послуги!E$2+1,FALSE))*Послуги!E$4</f>
        <v>#N/A</v>
      </c>
      <c r="AB150" s="6" t="e">
        <f>(1-VLOOKUP($W150,Послуги!$A$6:$K$11,Послуги!F$2+1,FALSE))*Послуги!F$4</f>
        <v>#N/A</v>
      </c>
      <c r="AC150" s="6" t="e">
        <f>(1-VLOOKUP($W150,Послуги!$A$6:$K$11,Послуги!G$2+1,FALSE))*Послуги!G$4</f>
        <v>#N/A</v>
      </c>
      <c r="AD150" s="6" t="e">
        <f>(1-VLOOKUP($W150,Послуги!$A$6:$K$11,Послуги!H$2+1,FALSE))*Послуги!H$4</f>
        <v>#N/A</v>
      </c>
      <c r="AE150" s="6" t="e">
        <f>(1-VLOOKUP($W150,Послуги!$A$6:$K$11,Послуги!I$2+1,FALSE))*Послуги!I$4</f>
        <v>#N/A</v>
      </c>
      <c r="AF150" s="6" t="e">
        <f>(1-VLOOKUP($W150,Послуги!$A$6:$K$11,Послуги!J$2+1,FALSE))*Послуги!J$4</f>
        <v>#N/A</v>
      </c>
      <c r="AG150" s="6" t="e">
        <f>(1-VLOOKUP($W150,Послуги!$A$6:$K$11,Послуги!K$2+1,FALSE))*Послуги!K$4</f>
        <v>#N/A</v>
      </c>
    </row>
    <row r="151" spans="12:33" x14ac:dyDescent="0.25">
      <c r="L151" s="65">
        <f t="shared" si="10"/>
        <v>0</v>
      </c>
      <c r="M151" s="26">
        <f t="shared" si="8"/>
        <v>0</v>
      </c>
      <c r="N151" s="65">
        <f t="shared" si="9"/>
        <v>0</v>
      </c>
      <c r="V151" s="65">
        <f t="shared" si="11"/>
        <v>0</v>
      </c>
      <c r="W151" s="6" t="e">
        <f>VLOOKUP(F151,Номери!$A$2:$B$34,2,FALSE)</f>
        <v>#N/A</v>
      </c>
      <c r="X151" s="6" t="e">
        <f>(1-VLOOKUP($W151,Послуги!$A$6:$K$11,Послуги!B$2+1,FALSE))*Послуги!B$4</f>
        <v>#N/A</v>
      </c>
      <c r="Y151" s="6" t="e">
        <f>(1-VLOOKUP($W151,Послуги!$A$6:$K$11,Послуги!C$2+1,FALSE))*Послуги!C$4</f>
        <v>#N/A</v>
      </c>
      <c r="Z151" s="6" t="e">
        <f>(1-VLOOKUP($W151,Послуги!$A$6:$K$11,Послуги!D$2+1,FALSE))*Послуги!D$4</f>
        <v>#N/A</v>
      </c>
      <c r="AA151" s="6" t="e">
        <f>(1-VLOOKUP($W151,Послуги!$A$6:$K$11,Послуги!E$2+1,FALSE))*Послуги!E$4</f>
        <v>#N/A</v>
      </c>
      <c r="AB151" s="6" t="e">
        <f>(1-VLOOKUP($W151,Послуги!$A$6:$K$11,Послуги!F$2+1,FALSE))*Послуги!F$4</f>
        <v>#N/A</v>
      </c>
      <c r="AC151" s="6" t="e">
        <f>(1-VLOOKUP($W151,Послуги!$A$6:$K$11,Послуги!G$2+1,FALSE))*Послуги!G$4</f>
        <v>#N/A</v>
      </c>
      <c r="AD151" s="6" t="e">
        <f>(1-VLOOKUP($W151,Послуги!$A$6:$K$11,Послуги!H$2+1,FALSE))*Послуги!H$4</f>
        <v>#N/A</v>
      </c>
      <c r="AE151" s="6" t="e">
        <f>(1-VLOOKUP($W151,Послуги!$A$6:$K$11,Послуги!I$2+1,FALSE))*Послуги!I$4</f>
        <v>#N/A</v>
      </c>
      <c r="AF151" s="6" t="e">
        <f>(1-VLOOKUP($W151,Послуги!$A$6:$K$11,Послуги!J$2+1,FALSE))*Послуги!J$4</f>
        <v>#N/A</v>
      </c>
      <c r="AG151" s="6" t="e">
        <f>(1-VLOOKUP($W151,Послуги!$A$6:$K$11,Послуги!K$2+1,FALSE))*Послуги!K$4</f>
        <v>#N/A</v>
      </c>
    </row>
    <row r="152" spans="12:33" x14ac:dyDescent="0.25">
      <c r="L152" s="65">
        <f t="shared" si="10"/>
        <v>0</v>
      </c>
      <c r="M152" s="26">
        <f t="shared" si="8"/>
        <v>0</v>
      </c>
      <c r="N152" s="65">
        <f t="shared" si="9"/>
        <v>0</v>
      </c>
      <c r="V152" s="65">
        <f t="shared" si="11"/>
        <v>0</v>
      </c>
      <c r="W152" s="6" t="e">
        <f>VLOOKUP(F152,Номери!$A$2:$B$34,2,FALSE)</f>
        <v>#N/A</v>
      </c>
      <c r="X152" s="6" t="e">
        <f>(1-VLOOKUP($W152,Послуги!$A$6:$K$11,Послуги!B$2+1,FALSE))*Послуги!B$4</f>
        <v>#N/A</v>
      </c>
      <c r="Y152" s="6" t="e">
        <f>(1-VLOOKUP($W152,Послуги!$A$6:$K$11,Послуги!C$2+1,FALSE))*Послуги!C$4</f>
        <v>#N/A</v>
      </c>
      <c r="Z152" s="6" t="e">
        <f>(1-VLOOKUP($W152,Послуги!$A$6:$K$11,Послуги!D$2+1,FALSE))*Послуги!D$4</f>
        <v>#N/A</v>
      </c>
      <c r="AA152" s="6" t="e">
        <f>(1-VLOOKUP($W152,Послуги!$A$6:$K$11,Послуги!E$2+1,FALSE))*Послуги!E$4</f>
        <v>#N/A</v>
      </c>
      <c r="AB152" s="6" t="e">
        <f>(1-VLOOKUP($W152,Послуги!$A$6:$K$11,Послуги!F$2+1,FALSE))*Послуги!F$4</f>
        <v>#N/A</v>
      </c>
      <c r="AC152" s="6" t="e">
        <f>(1-VLOOKUP($W152,Послуги!$A$6:$K$11,Послуги!G$2+1,FALSE))*Послуги!G$4</f>
        <v>#N/A</v>
      </c>
      <c r="AD152" s="6" t="e">
        <f>(1-VLOOKUP($W152,Послуги!$A$6:$K$11,Послуги!H$2+1,FALSE))*Послуги!H$4</f>
        <v>#N/A</v>
      </c>
      <c r="AE152" s="6" t="e">
        <f>(1-VLOOKUP($W152,Послуги!$A$6:$K$11,Послуги!I$2+1,FALSE))*Послуги!I$4</f>
        <v>#N/A</v>
      </c>
      <c r="AF152" s="6" t="e">
        <f>(1-VLOOKUP($W152,Послуги!$A$6:$K$11,Послуги!J$2+1,FALSE))*Послуги!J$4</f>
        <v>#N/A</v>
      </c>
      <c r="AG152" s="6" t="e">
        <f>(1-VLOOKUP($W152,Послуги!$A$6:$K$11,Послуги!K$2+1,FALSE))*Послуги!K$4</f>
        <v>#N/A</v>
      </c>
    </row>
    <row r="153" spans="12:33" x14ac:dyDescent="0.25">
      <c r="L153" s="65">
        <f t="shared" si="10"/>
        <v>0</v>
      </c>
      <c r="M153" s="26">
        <f t="shared" si="8"/>
        <v>0</v>
      </c>
      <c r="N153" s="65">
        <f t="shared" si="9"/>
        <v>0</v>
      </c>
      <c r="V153" s="65">
        <f t="shared" si="11"/>
        <v>0</v>
      </c>
      <c r="W153" s="6" t="e">
        <f>VLOOKUP(F153,Номери!$A$2:$B$34,2,FALSE)</f>
        <v>#N/A</v>
      </c>
      <c r="X153" s="6" t="e">
        <f>(1-VLOOKUP($W153,Послуги!$A$6:$K$11,Послуги!B$2+1,FALSE))*Послуги!B$4</f>
        <v>#N/A</v>
      </c>
      <c r="Y153" s="6" t="e">
        <f>(1-VLOOKUP($W153,Послуги!$A$6:$K$11,Послуги!C$2+1,FALSE))*Послуги!C$4</f>
        <v>#N/A</v>
      </c>
      <c r="Z153" s="6" t="e">
        <f>(1-VLOOKUP($W153,Послуги!$A$6:$K$11,Послуги!D$2+1,FALSE))*Послуги!D$4</f>
        <v>#N/A</v>
      </c>
      <c r="AA153" s="6" t="e">
        <f>(1-VLOOKUP($W153,Послуги!$A$6:$K$11,Послуги!E$2+1,FALSE))*Послуги!E$4</f>
        <v>#N/A</v>
      </c>
      <c r="AB153" s="6" t="e">
        <f>(1-VLOOKUP($W153,Послуги!$A$6:$K$11,Послуги!F$2+1,FALSE))*Послуги!F$4</f>
        <v>#N/A</v>
      </c>
      <c r="AC153" s="6" t="e">
        <f>(1-VLOOKUP($W153,Послуги!$A$6:$K$11,Послуги!G$2+1,FALSE))*Послуги!G$4</f>
        <v>#N/A</v>
      </c>
      <c r="AD153" s="6" t="e">
        <f>(1-VLOOKUP($W153,Послуги!$A$6:$K$11,Послуги!H$2+1,FALSE))*Послуги!H$4</f>
        <v>#N/A</v>
      </c>
      <c r="AE153" s="6" t="e">
        <f>(1-VLOOKUP($W153,Послуги!$A$6:$K$11,Послуги!I$2+1,FALSE))*Послуги!I$4</f>
        <v>#N/A</v>
      </c>
      <c r="AF153" s="6" t="e">
        <f>(1-VLOOKUP($W153,Послуги!$A$6:$K$11,Послуги!J$2+1,FALSE))*Послуги!J$4</f>
        <v>#N/A</v>
      </c>
      <c r="AG153" s="6" t="e">
        <f>(1-VLOOKUP($W153,Послуги!$A$6:$K$11,Послуги!K$2+1,FALSE))*Послуги!K$4</f>
        <v>#N/A</v>
      </c>
    </row>
    <row r="154" spans="12:33" x14ac:dyDescent="0.25">
      <c r="L154" s="65">
        <f t="shared" si="10"/>
        <v>0</v>
      </c>
      <c r="M154" s="26">
        <f t="shared" si="8"/>
        <v>0</v>
      </c>
      <c r="N154" s="65">
        <f t="shared" si="9"/>
        <v>0</v>
      </c>
      <c r="V154" s="65">
        <f t="shared" si="11"/>
        <v>0</v>
      </c>
      <c r="W154" s="6" t="e">
        <f>VLOOKUP(F154,Номери!$A$2:$B$34,2,FALSE)</f>
        <v>#N/A</v>
      </c>
      <c r="X154" s="6" t="e">
        <f>(1-VLOOKUP($W154,Послуги!$A$6:$K$11,Послуги!B$2+1,FALSE))*Послуги!B$4</f>
        <v>#N/A</v>
      </c>
      <c r="Y154" s="6" t="e">
        <f>(1-VLOOKUP($W154,Послуги!$A$6:$K$11,Послуги!C$2+1,FALSE))*Послуги!C$4</f>
        <v>#N/A</v>
      </c>
      <c r="Z154" s="6" t="e">
        <f>(1-VLOOKUP($W154,Послуги!$A$6:$K$11,Послуги!D$2+1,FALSE))*Послуги!D$4</f>
        <v>#N/A</v>
      </c>
      <c r="AA154" s="6" t="e">
        <f>(1-VLOOKUP($W154,Послуги!$A$6:$K$11,Послуги!E$2+1,FALSE))*Послуги!E$4</f>
        <v>#N/A</v>
      </c>
      <c r="AB154" s="6" t="e">
        <f>(1-VLOOKUP($W154,Послуги!$A$6:$K$11,Послуги!F$2+1,FALSE))*Послуги!F$4</f>
        <v>#N/A</v>
      </c>
      <c r="AC154" s="6" t="e">
        <f>(1-VLOOKUP($W154,Послуги!$A$6:$K$11,Послуги!G$2+1,FALSE))*Послуги!G$4</f>
        <v>#N/A</v>
      </c>
      <c r="AD154" s="6" t="e">
        <f>(1-VLOOKUP($W154,Послуги!$A$6:$K$11,Послуги!H$2+1,FALSE))*Послуги!H$4</f>
        <v>#N/A</v>
      </c>
      <c r="AE154" s="6" t="e">
        <f>(1-VLOOKUP($W154,Послуги!$A$6:$K$11,Послуги!I$2+1,FALSE))*Послуги!I$4</f>
        <v>#N/A</v>
      </c>
      <c r="AF154" s="6" t="e">
        <f>(1-VLOOKUP($W154,Послуги!$A$6:$K$11,Послуги!J$2+1,FALSE))*Послуги!J$4</f>
        <v>#N/A</v>
      </c>
      <c r="AG154" s="6" t="e">
        <f>(1-VLOOKUP($W154,Послуги!$A$6:$K$11,Послуги!K$2+1,FALSE))*Послуги!K$4</f>
        <v>#N/A</v>
      </c>
    </row>
    <row r="155" spans="12:33" x14ac:dyDescent="0.25">
      <c r="L155" s="65">
        <f t="shared" si="10"/>
        <v>0</v>
      </c>
      <c r="M155" s="26">
        <f t="shared" ref="M155:M202" si="12">DATEDIF(G155,H155,"d")</f>
        <v>0</v>
      </c>
      <c r="N155" s="65">
        <f t="shared" ref="N155:N202" si="13">L155*M155</f>
        <v>0</v>
      </c>
      <c r="V155" s="65">
        <f t="shared" si="11"/>
        <v>0</v>
      </c>
      <c r="W155" s="6" t="e">
        <f>VLOOKUP(F155,Номери!$A$2:$B$34,2,FALSE)</f>
        <v>#N/A</v>
      </c>
      <c r="X155" s="6" t="e">
        <f>(1-VLOOKUP($W155,Послуги!$A$6:$K$11,Послуги!B$2+1,FALSE))*Послуги!B$4</f>
        <v>#N/A</v>
      </c>
      <c r="Y155" s="6" t="e">
        <f>(1-VLOOKUP($W155,Послуги!$A$6:$K$11,Послуги!C$2+1,FALSE))*Послуги!C$4</f>
        <v>#N/A</v>
      </c>
      <c r="Z155" s="6" t="e">
        <f>(1-VLOOKUP($W155,Послуги!$A$6:$K$11,Послуги!D$2+1,FALSE))*Послуги!D$4</f>
        <v>#N/A</v>
      </c>
      <c r="AA155" s="6" t="e">
        <f>(1-VLOOKUP($W155,Послуги!$A$6:$K$11,Послуги!E$2+1,FALSE))*Послуги!E$4</f>
        <v>#N/A</v>
      </c>
      <c r="AB155" s="6" t="e">
        <f>(1-VLOOKUP($W155,Послуги!$A$6:$K$11,Послуги!F$2+1,FALSE))*Послуги!F$4</f>
        <v>#N/A</v>
      </c>
      <c r="AC155" s="6" t="e">
        <f>(1-VLOOKUP($W155,Послуги!$A$6:$K$11,Послуги!G$2+1,FALSE))*Послуги!G$4</f>
        <v>#N/A</v>
      </c>
      <c r="AD155" s="6" t="e">
        <f>(1-VLOOKUP($W155,Послуги!$A$6:$K$11,Послуги!H$2+1,FALSE))*Послуги!H$4</f>
        <v>#N/A</v>
      </c>
      <c r="AE155" s="6" t="e">
        <f>(1-VLOOKUP($W155,Послуги!$A$6:$K$11,Послуги!I$2+1,FALSE))*Послуги!I$4</f>
        <v>#N/A</v>
      </c>
      <c r="AF155" s="6" t="e">
        <f>(1-VLOOKUP($W155,Послуги!$A$6:$K$11,Послуги!J$2+1,FALSE))*Послуги!J$4</f>
        <v>#N/A</v>
      </c>
      <c r="AG155" s="6" t="e">
        <f>(1-VLOOKUP($W155,Послуги!$A$6:$K$11,Послуги!K$2+1,FALSE))*Послуги!K$4</f>
        <v>#N/A</v>
      </c>
    </row>
    <row r="156" spans="12:33" x14ac:dyDescent="0.25">
      <c r="L156" s="65">
        <f t="shared" si="10"/>
        <v>0</v>
      </c>
      <c r="M156" s="26">
        <f t="shared" si="12"/>
        <v>0</v>
      </c>
      <c r="N156" s="65">
        <f t="shared" si="13"/>
        <v>0</v>
      </c>
      <c r="V156" s="65">
        <f t="shared" si="11"/>
        <v>0</v>
      </c>
      <c r="W156" s="6" t="e">
        <f>VLOOKUP(F156,Номери!$A$2:$B$34,2,FALSE)</f>
        <v>#N/A</v>
      </c>
      <c r="X156" s="6" t="e">
        <f>(1-VLOOKUP($W156,Послуги!$A$6:$K$11,Послуги!B$2+1,FALSE))*Послуги!B$4</f>
        <v>#N/A</v>
      </c>
      <c r="Y156" s="6" t="e">
        <f>(1-VLOOKUP($W156,Послуги!$A$6:$K$11,Послуги!C$2+1,FALSE))*Послуги!C$4</f>
        <v>#N/A</v>
      </c>
      <c r="Z156" s="6" t="e">
        <f>(1-VLOOKUP($W156,Послуги!$A$6:$K$11,Послуги!D$2+1,FALSE))*Послуги!D$4</f>
        <v>#N/A</v>
      </c>
      <c r="AA156" s="6" t="e">
        <f>(1-VLOOKUP($W156,Послуги!$A$6:$K$11,Послуги!E$2+1,FALSE))*Послуги!E$4</f>
        <v>#N/A</v>
      </c>
      <c r="AB156" s="6" t="e">
        <f>(1-VLOOKUP($W156,Послуги!$A$6:$K$11,Послуги!F$2+1,FALSE))*Послуги!F$4</f>
        <v>#N/A</v>
      </c>
      <c r="AC156" s="6" t="e">
        <f>(1-VLOOKUP($W156,Послуги!$A$6:$K$11,Послуги!G$2+1,FALSE))*Послуги!G$4</f>
        <v>#N/A</v>
      </c>
      <c r="AD156" s="6" t="e">
        <f>(1-VLOOKUP($W156,Послуги!$A$6:$K$11,Послуги!H$2+1,FALSE))*Послуги!H$4</f>
        <v>#N/A</v>
      </c>
      <c r="AE156" s="6" t="e">
        <f>(1-VLOOKUP($W156,Послуги!$A$6:$K$11,Послуги!I$2+1,FALSE))*Послуги!I$4</f>
        <v>#N/A</v>
      </c>
      <c r="AF156" s="6" t="e">
        <f>(1-VLOOKUP($W156,Послуги!$A$6:$K$11,Послуги!J$2+1,FALSE))*Послуги!J$4</f>
        <v>#N/A</v>
      </c>
      <c r="AG156" s="6" t="e">
        <f>(1-VLOOKUP($W156,Послуги!$A$6:$K$11,Послуги!K$2+1,FALSE))*Послуги!K$4</f>
        <v>#N/A</v>
      </c>
    </row>
    <row r="157" spans="12:33" x14ac:dyDescent="0.25">
      <c r="L157" s="65">
        <f t="shared" si="10"/>
        <v>0</v>
      </c>
      <c r="M157" s="26">
        <f t="shared" si="12"/>
        <v>0</v>
      </c>
      <c r="N157" s="65">
        <f t="shared" si="13"/>
        <v>0</v>
      </c>
      <c r="V157" s="65">
        <f t="shared" si="11"/>
        <v>0</v>
      </c>
      <c r="W157" s="6" t="e">
        <f>VLOOKUP(F157,Номери!$A$2:$B$34,2,FALSE)</f>
        <v>#N/A</v>
      </c>
      <c r="X157" s="6" t="e">
        <f>(1-VLOOKUP($W157,Послуги!$A$6:$K$11,Послуги!B$2+1,FALSE))*Послуги!B$4</f>
        <v>#N/A</v>
      </c>
      <c r="Y157" s="6" t="e">
        <f>(1-VLOOKUP($W157,Послуги!$A$6:$K$11,Послуги!C$2+1,FALSE))*Послуги!C$4</f>
        <v>#N/A</v>
      </c>
      <c r="Z157" s="6" t="e">
        <f>(1-VLOOKUP($W157,Послуги!$A$6:$K$11,Послуги!D$2+1,FALSE))*Послуги!D$4</f>
        <v>#N/A</v>
      </c>
      <c r="AA157" s="6" t="e">
        <f>(1-VLOOKUP($W157,Послуги!$A$6:$K$11,Послуги!E$2+1,FALSE))*Послуги!E$4</f>
        <v>#N/A</v>
      </c>
      <c r="AB157" s="6" t="e">
        <f>(1-VLOOKUP($W157,Послуги!$A$6:$K$11,Послуги!F$2+1,FALSE))*Послуги!F$4</f>
        <v>#N/A</v>
      </c>
      <c r="AC157" s="6" t="e">
        <f>(1-VLOOKUP($W157,Послуги!$A$6:$K$11,Послуги!G$2+1,FALSE))*Послуги!G$4</f>
        <v>#N/A</v>
      </c>
      <c r="AD157" s="6" t="e">
        <f>(1-VLOOKUP($W157,Послуги!$A$6:$K$11,Послуги!H$2+1,FALSE))*Послуги!H$4</f>
        <v>#N/A</v>
      </c>
      <c r="AE157" s="6" t="e">
        <f>(1-VLOOKUP($W157,Послуги!$A$6:$K$11,Послуги!I$2+1,FALSE))*Послуги!I$4</f>
        <v>#N/A</v>
      </c>
      <c r="AF157" s="6" t="e">
        <f>(1-VLOOKUP($W157,Послуги!$A$6:$K$11,Послуги!J$2+1,FALSE))*Послуги!J$4</f>
        <v>#N/A</v>
      </c>
      <c r="AG157" s="6" t="e">
        <f>(1-VLOOKUP($W157,Послуги!$A$6:$K$11,Послуги!K$2+1,FALSE))*Послуги!K$4</f>
        <v>#N/A</v>
      </c>
    </row>
    <row r="158" spans="12:33" x14ac:dyDescent="0.25">
      <c r="L158" s="65">
        <f t="shared" si="10"/>
        <v>0</v>
      </c>
      <c r="M158" s="26">
        <f t="shared" si="12"/>
        <v>0</v>
      </c>
      <c r="N158" s="65">
        <f t="shared" si="13"/>
        <v>0</v>
      </c>
      <c r="V158" s="65">
        <f t="shared" si="11"/>
        <v>0</v>
      </c>
      <c r="W158" s="6" t="e">
        <f>VLOOKUP(F158,Номери!$A$2:$B$34,2,FALSE)</f>
        <v>#N/A</v>
      </c>
      <c r="X158" s="6" t="e">
        <f>(1-VLOOKUP($W158,Послуги!$A$6:$K$11,Послуги!B$2+1,FALSE))*Послуги!B$4</f>
        <v>#N/A</v>
      </c>
      <c r="Y158" s="6" t="e">
        <f>(1-VLOOKUP($W158,Послуги!$A$6:$K$11,Послуги!C$2+1,FALSE))*Послуги!C$4</f>
        <v>#N/A</v>
      </c>
      <c r="Z158" s="6" t="e">
        <f>(1-VLOOKUP($W158,Послуги!$A$6:$K$11,Послуги!D$2+1,FALSE))*Послуги!D$4</f>
        <v>#N/A</v>
      </c>
      <c r="AA158" s="6" t="e">
        <f>(1-VLOOKUP($W158,Послуги!$A$6:$K$11,Послуги!E$2+1,FALSE))*Послуги!E$4</f>
        <v>#N/A</v>
      </c>
      <c r="AB158" s="6" t="e">
        <f>(1-VLOOKUP($W158,Послуги!$A$6:$K$11,Послуги!F$2+1,FALSE))*Послуги!F$4</f>
        <v>#N/A</v>
      </c>
      <c r="AC158" s="6" t="e">
        <f>(1-VLOOKUP($W158,Послуги!$A$6:$K$11,Послуги!G$2+1,FALSE))*Послуги!G$4</f>
        <v>#N/A</v>
      </c>
      <c r="AD158" s="6" t="e">
        <f>(1-VLOOKUP($W158,Послуги!$A$6:$K$11,Послуги!H$2+1,FALSE))*Послуги!H$4</f>
        <v>#N/A</v>
      </c>
      <c r="AE158" s="6" t="e">
        <f>(1-VLOOKUP($W158,Послуги!$A$6:$K$11,Послуги!I$2+1,FALSE))*Послуги!I$4</f>
        <v>#N/A</v>
      </c>
      <c r="AF158" s="6" t="e">
        <f>(1-VLOOKUP($W158,Послуги!$A$6:$K$11,Послуги!J$2+1,FALSE))*Послуги!J$4</f>
        <v>#N/A</v>
      </c>
      <c r="AG158" s="6" t="e">
        <f>(1-VLOOKUP($W158,Послуги!$A$6:$K$11,Послуги!K$2+1,FALSE))*Послуги!K$4</f>
        <v>#N/A</v>
      </c>
    </row>
    <row r="159" spans="12:33" x14ac:dyDescent="0.25">
      <c r="L159" s="65">
        <f t="shared" si="10"/>
        <v>0</v>
      </c>
      <c r="M159" s="26">
        <f t="shared" si="12"/>
        <v>0</v>
      </c>
      <c r="N159" s="65">
        <f t="shared" si="13"/>
        <v>0</v>
      </c>
      <c r="V159" s="65">
        <f t="shared" si="11"/>
        <v>0</v>
      </c>
      <c r="W159" s="6" t="e">
        <f>VLOOKUP(F159,Номери!$A$2:$B$34,2,FALSE)</f>
        <v>#N/A</v>
      </c>
      <c r="X159" s="6" t="e">
        <f>(1-VLOOKUP($W159,Послуги!$A$6:$K$11,Послуги!B$2+1,FALSE))*Послуги!B$4</f>
        <v>#N/A</v>
      </c>
      <c r="Y159" s="6" t="e">
        <f>(1-VLOOKUP($W159,Послуги!$A$6:$K$11,Послуги!C$2+1,FALSE))*Послуги!C$4</f>
        <v>#N/A</v>
      </c>
      <c r="Z159" s="6" t="e">
        <f>(1-VLOOKUP($W159,Послуги!$A$6:$K$11,Послуги!D$2+1,FALSE))*Послуги!D$4</f>
        <v>#N/A</v>
      </c>
      <c r="AA159" s="6" t="e">
        <f>(1-VLOOKUP($W159,Послуги!$A$6:$K$11,Послуги!E$2+1,FALSE))*Послуги!E$4</f>
        <v>#N/A</v>
      </c>
      <c r="AB159" s="6" t="e">
        <f>(1-VLOOKUP($W159,Послуги!$A$6:$K$11,Послуги!F$2+1,FALSE))*Послуги!F$4</f>
        <v>#N/A</v>
      </c>
      <c r="AC159" s="6" t="e">
        <f>(1-VLOOKUP($W159,Послуги!$A$6:$K$11,Послуги!G$2+1,FALSE))*Послуги!G$4</f>
        <v>#N/A</v>
      </c>
      <c r="AD159" s="6" t="e">
        <f>(1-VLOOKUP($W159,Послуги!$A$6:$K$11,Послуги!H$2+1,FALSE))*Послуги!H$4</f>
        <v>#N/A</v>
      </c>
      <c r="AE159" s="6" t="e">
        <f>(1-VLOOKUP($W159,Послуги!$A$6:$K$11,Послуги!I$2+1,FALSE))*Послуги!I$4</f>
        <v>#N/A</v>
      </c>
      <c r="AF159" s="6" t="e">
        <f>(1-VLOOKUP($W159,Послуги!$A$6:$K$11,Послуги!J$2+1,FALSE))*Послуги!J$4</f>
        <v>#N/A</v>
      </c>
      <c r="AG159" s="6" t="e">
        <f>(1-VLOOKUP($W159,Послуги!$A$6:$K$11,Послуги!K$2+1,FALSE))*Послуги!K$4</f>
        <v>#N/A</v>
      </c>
    </row>
    <row r="160" spans="12:33" x14ac:dyDescent="0.25">
      <c r="L160" s="65">
        <f t="shared" si="10"/>
        <v>0</v>
      </c>
      <c r="M160" s="26">
        <f t="shared" si="12"/>
        <v>0</v>
      </c>
      <c r="N160" s="65">
        <f t="shared" si="13"/>
        <v>0</v>
      </c>
      <c r="V160" s="65">
        <f t="shared" si="11"/>
        <v>0</v>
      </c>
      <c r="W160" s="6" t="e">
        <f>VLOOKUP(F160,Номери!$A$2:$B$34,2,FALSE)</f>
        <v>#N/A</v>
      </c>
      <c r="X160" s="6" t="e">
        <f>(1-VLOOKUP($W160,Послуги!$A$6:$K$11,Послуги!B$2+1,FALSE))*Послуги!B$4</f>
        <v>#N/A</v>
      </c>
      <c r="Y160" s="6" t="e">
        <f>(1-VLOOKUP($W160,Послуги!$A$6:$K$11,Послуги!C$2+1,FALSE))*Послуги!C$4</f>
        <v>#N/A</v>
      </c>
      <c r="Z160" s="6" t="e">
        <f>(1-VLOOKUP($W160,Послуги!$A$6:$K$11,Послуги!D$2+1,FALSE))*Послуги!D$4</f>
        <v>#N/A</v>
      </c>
      <c r="AA160" s="6" t="e">
        <f>(1-VLOOKUP($W160,Послуги!$A$6:$K$11,Послуги!E$2+1,FALSE))*Послуги!E$4</f>
        <v>#N/A</v>
      </c>
      <c r="AB160" s="6" t="e">
        <f>(1-VLOOKUP($W160,Послуги!$A$6:$K$11,Послуги!F$2+1,FALSE))*Послуги!F$4</f>
        <v>#N/A</v>
      </c>
      <c r="AC160" s="6" t="e">
        <f>(1-VLOOKUP($W160,Послуги!$A$6:$K$11,Послуги!G$2+1,FALSE))*Послуги!G$4</f>
        <v>#N/A</v>
      </c>
      <c r="AD160" s="6" t="e">
        <f>(1-VLOOKUP($W160,Послуги!$A$6:$K$11,Послуги!H$2+1,FALSE))*Послуги!H$4</f>
        <v>#N/A</v>
      </c>
      <c r="AE160" s="6" t="e">
        <f>(1-VLOOKUP($W160,Послуги!$A$6:$K$11,Послуги!I$2+1,FALSE))*Послуги!I$4</f>
        <v>#N/A</v>
      </c>
      <c r="AF160" s="6" t="e">
        <f>(1-VLOOKUP($W160,Послуги!$A$6:$K$11,Послуги!J$2+1,FALSE))*Послуги!J$4</f>
        <v>#N/A</v>
      </c>
      <c r="AG160" s="6" t="e">
        <f>(1-VLOOKUP($W160,Послуги!$A$6:$K$11,Послуги!K$2+1,FALSE))*Послуги!K$4</f>
        <v>#N/A</v>
      </c>
    </row>
    <row r="161" spans="12:33" x14ac:dyDescent="0.25">
      <c r="L161" s="65">
        <f t="shared" si="10"/>
        <v>0</v>
      </c>
      <c r="M161" s="26">
        <f t="shared" si="12"/>
        <v>0</v>
      </c>
      <c r="N161" s="65">
        <f t="shared" si="13"/>
        <v>0</v>
      </c>
      <c r="V161" s="65">
        <f t="shared" si="11"/>
        <v>0</v>
      </c>
      <c r="W161" s="6" t="e">
        <f>VLOOKUP(F161,Номери!$A$2:$B$34,2,FALSE)</f>
        <v>#N/A</v>
      </c>
      <c r="X161" s="6" t="e">
        <f>(1-VLOOKUP($W161,Послуги!$A$6:$K$11,Послуги!B$2+1,FALSE))*Послуги!B$4</f>
        <v>#N/A</v>
      </c>
      <c r="Y161" s="6" t="e">
        <f>(1-VLOOKUP($W161,Послуги!$A$6:$K$11,Послуги!C$2+1,FALSE))*Послуги!C$4</f>
        <v>#N/A</v>
      </c>
      <c r="Z161" s="6" t="e">
        <f>(1-VLOOKUP($W161,Послуги!$A$6:$K$11,Послуги!D$2+1,FALSE))*Послуги!D$4</f>
        <v>#N/A</v>
      </c>
      <c r="AA161" s="6" t="e">
        <f>(1-VLOOKUP($W161,Послуги!$A$6:$K$11,Послуги!E$2+1,FALSE))*Послуги!E$4</f>
        <v>#N/A</v>
      </c>
      <c r="AB161" s="6" t="e">
        <f>(1-VLOOKUP($W161,Послуги!$A$6:$K$11,Послуги!F$2+1,FALSE))*Послуги!F$4</f>
        <v>#N/A</v>
      </c>
      <c r="AC161" s="6" t="e">
        <f>(1-VLOOKUP($W161,Послуги!$A$6:$K$11,Послуги!G$2+1,FALSE))*Послуги!G$4</f>
        <v>#N/A</v>
      </c>
      <c r="AD161" s="6" t="e">
        <f>(1-VLOOKUP($W161,Послуги!$A$6:$K$11,Послуги!H$2+1,FALSE))*Послуги!H$4</f>
        <v>#N/A</v>
      </c>
      <c r="AE161" s="6" t="e">
        <f>(1-VLOOKUP($W161,Послуги!$A$6:$K$11,Послуги!I$2+1,FALSE))*Послуги!I$4</f>
        <v>#N/A</v>
      </c>
      <c r="AF161" s="6" t="e">
        <f>(1-VLOOKUP($W161,Послуги!$A$6:$K$11,Послуги!J$2+1,FALSE))*Послуги!J$4</f>
        <v>#N/A</v>
      </c>
      <c r="AG161" s="6" t="e">
        <f>(1-VLOOKUP($W161,Послуги!$A$6:$K$11,Послуги!K$2+1,FALSE))*Послуги!K$4</f>
        <v>#N/A</v>
      </c>
    </row>
    <row r="162" spans="12:33" x14ac:dyDescent="0.25">
      <c r="L162" s="65">
        <f t="shared" si="10"/>
        <v>0</v>
      </c>
      <c r="M162" s="26">
        <f t="shared" si="12"/>
        <v>0</v>
      </c>
      <c r="N162" s="65">
        <f t="shared" si="13"/>
        <v>0</v>
      </c>
      <c r="V162" s="65">
        <f t="shared" si="11"/>
        <v>0</v>
      </c>
      <c r="W162" s="6" t="e">
        <f>VLOOKUP(F162,Номери!$A$2:$B$34,2,FALSE)</f>
        <v>#N/A</v>
      </c>
      <c r="X162" s="6" t="e">
        <f>(1-VLOOKUP($W162,Послуги!$A$6:$K$11,Послуги!B$2+1,FALSE))*Послуги!B$4</f>
        <v>#N/A</v>
      </c>
      <c r="Y162" s="6" t="e">
        <f>(1-VLOOKUP($W162,Послуги!$A$6:$K$11,Послуги!C$2+1,FALSE))*Послуги!C$4</f>
        <v>#N/A</v>
      </c>
      <c r="Z162" s="6" t="e">
        <f>(1-VLOOKUP($W162,Послуги!$A$6:$K$11,Послуги!D$2+1,FALSE))*Послуги!D$4</f>
        <v>#N/A</v>
      </c>
      <c r="AA162" s="6" t="e">
        <f>(1-VLOOKUP($W162,Послуги!$A$6:$K$11,Послуги!E$2+1,FALSE))*Послуги!E$4</f>
        <v>#N/A</v>
      </c>
      <c r="AB162" s="6" t="e">
        <f>(1-VLOOKUP($W162,Послуги!$A$6:$K$11,Послуги!F$2+1,FALSE))*Послуги!F$4</f>
        <v>#N/A</v>
      </c>
      <c r="AC162" s="6" t="e">
        <f>(1-VLOOKUP($W162,Послуги!$A$6:$K$11,Послуги!G$2+1,FALSE))*Послуги!G$4</f>
        <v>#N/A</v>
      </c>
      <c r="AD162" s="6" t="e">
        <f>(1-VLOOKUP($W162,Послуги!$A$6:$K$11,Послуги!H$2+1,FALSE))*Послуги!H$4</f>
        <v>#N/A</v>
      </c>
      <c r="AE162" s="6" t="e">
        <f>(1-VLOOKUP($W162,Послуги!$A$6:$K$11,Послуги!I$2+1,FALSE))*Послуги!I$4</f>
        <v>#N/A</v>
      </c>
      <c r="AF162" s="6" t="e">
        <f>(1-VLOOKUP($W162,Послуги!$A$6:$K$11,Послуги!J$2+1,FALSE))*Послуги!J$4</f>
        <v>#N/A</v>
      </c>
      <c r="AG162" s="6" t="e">
        <f>(1-VLOOKUP($W162,Послуги!$A$6:$K$11,Послуги!K$2+1,FALSE))*Послуги!K$4</f>
        <v>#N/A</v>
      </c>
    </row>
    <row r="163" spans="12:33" x14ac:dyDescent="0.25">
      <c r="L163" s="65">
        <f t="shared" si="10"/>
        <v>0</v>
      </c>
      <c r="M163" s="26">
        <f t="shared" si="12"/>
        <v>0</v>
      </c>
      <c r="N163" s="65">
        <f t="shared" si="13"/>
        <v>0</v>
      </c>
      <c r="V163" s="65">
        <f t="shared" si="11"/>
        <v>0</v>
      </c>
      <c r="W163" s="6" t="e">
        <f>VLOOKUP(F163,Номери!$A$2:$B$34,2,FALSE)</f>
        <v>#N/A</v>
      </c>
      <c r="X163" s="6" t="e">
        <f>(1-VLOOKUP($W163,Послуги!$A$6:$K$11,Послуги!B$2+1,FALSE))*Послуги!B$4</f>
        <v>#N/A</v>
      </c>
      <c r="Y163" s="6" t="e">
        <f>(1-VLOOKUP($W163,Послуги!$A$6:$K$11,Послуги!C$2+1,FALSE))*Послуги!C$4</f>
        <v>#N/A</v>
      </c>
      <c r="Z163" s="6" t="e">
        <f>(1-VLOOKUP($W163,Послуги!$A$6:$K$11,Послуги!D$2+1,FALSE))*Послуги!D$4</f>
        <v>#N/A</v>
      </c>
      <c r="AA163" s="6" t="e">
        <f>(1-VLOOKUP($W163,Послуги!$A$6:$K$11,Послуги!E$2+1,FALSE))*Послуги!E$4</f>
        <v>#N/A</v>
      </c>
      <c r="AB163" s="6" t="e">
        <f>(1-VLOOKUP($W163,Послуги!$A$6:$K$11,Послуги!F$2+1,FALSE))*Послуги!F$4</f>
        <v>#N/A</v>
      </c>
      <c r="AC163" s="6" t="e">
        <f>(1-VLOOKUP($W163,Послуги!$A$6:$K$11,Послуги!G$2+1,FALSE))*Послуги!G$4</f>
        <v>#N/A</v>
      </c>
      <c r="AD163" s="6" t="e">
        <f>(1-VLOOKUP($W163,Послуги!$A$6:$K$11,Послуги!H$2+1,FALSE))*Послуги!H$4</f>
        <v>#N/A</v>
      </c>
      <c r="AE163" s="6" t="e">
        <f>(1-VLOOKUP($W163,Послуги!$A$6:$K$11,Послуги!I$2+1,FALSE))*Послуги!I$4</f>
        <v>#N/A</v>
      </c>
      <c r="AF163" s="6" t="e">
        <f>(1-VLOOKUP($W163,Послуги!$A$6:$K$11,Послуги!J$2+1,FALSE))*Послуги!J$4</f>
        <v>#N/A</v>
      </c>
      <c r="AG163" s="6" t="e">
        <f>(1-VLOOKUP($W163,Послуги!$A$6:$K$11,Послуги!K$2+1,FALSE))*Послуги!K$4</f>
        <v>#N/A</v>
      </c>
    </row>
    <row r="164" spans="12:33" x14ac:dyDescent="0.25">
      <c r="L164" s="65">
        <f t="shared" si="10"/>
        <v>0</v>
      </c>
      <c r="M164" s="26">
        <f t="shared" si="12"/>
        <v>0</v>
      </c>
      <c r="N164" s="65">
        <f t="shared" si="13"/>
        <v>0</v>
      </c>
      <c r="V164" s="65">
        <f t="shared" si="11"/>
        <v>0</v>
      </c>
      <c r="W164" s="6" t="e">
        <f>VLOOKUP(F164,Номери!$A$2:$B$34,2,FALSE)</f>
        <v>#N/A</v>
      </c>
      <c r="X164" s="6" t="e">
        <f>(1-VLOOKUP($W164,Послуги!$A$6:$K$11,Послуги!B$2+1,FALSE))*Послуги!B$4</f>
        <v>#N/A</v>
      </c>
      <c r="Y164" s="6" t="e">
        <f>(1-VLOOKUP($W164,Послуги!$A$6:$K$11,Послуги!C$2+1,FALSE))*Послуги!C$4</f>
        <v>#N/A</v>
      </c>
      <c r="Z164" s="6" t="e">
        <f>(1-VLOOKUP($W164,Послуги!$A$6:$K$11,Послуги!D$2+1,FALSE))*Послуги!D$4</f>
        <v>#N/A</v>
      </c>
      <c r="AA164" s="6" t="e">
        <f>(1-VLOOKUP($W164,Послуги!$A$6:$K$11,Послуги!E$2+1,FALSE))*Послуги!E$4</f>
        <v>#N/A</v>
      </c>
      <c r="AB164" s="6" t="e">
        <f>(1-VLOOKUP($W164,Послуги!$A$6:$K$11,Послуги!F$2+1,FALSE))*Послуги!F$4</f>
        <v>#N/A</v>
      </c>
      <c r="AC164" s="6" t="e">
        <f>(1-VLOOKUP($W164,Послуги!$A$6:$K$11,Послуги!G$2+1,FALSE))*Послуги!G$4</f>
        <v>#N/A</v>
      </c>
      <c r="AD164" s="6" t="e">
        <f>(1-VLOOKUP($W164,Послуги!$A$6:$K$11,Послуги!H$2+1,FALSE))*Послуги!H$4</f>
        <v>#N/A</v>
      </c>
      <c r="AE164" s="6" t="e">
        <f>(1-VLOOKUP($W164,Послуги!$A$6:$K$11,Послуги!I$2+1,FALSE))*Послуги!I$4</f>
        <v>#N/A</v>
      </c>
      <c r="AF164" s="6" t="e">
        <f>(1-VLOOKUP($W164,Послуги!$A$6:$K$11,Послуги!J$2+1,FALSE))*Послуги!J$4</f>
        <v>#N/A</v>
      </c>
      <c r="AG164" s="6" t="e">
        <f>(1-VLOOKUP($W164,Послуги!$A$6:$K$11,Послуги!K$2+1,FALSE))*Послуги!K$4</f>
        <v>#N/A</v>
      </c>
    </row>
    <row r="165" spans="12:33" x14ac:dyDescent="0.25">
      <c r="L165" s="65">
        <f t="shared" si="10"/>
        <v>0</v>
      </c>
      <c r="M165" s="26">
        <f t="shared" si="12"/>
        <v>0</v>
      </c>
      <c r="N165" s="65">
        <f t="shared" si="13"/>
        <v>0</v>
      </c>
      <c r="V165" s="65">
        <f t="shared" si="11"/>
        <v>0</v>
      </c>
      <c r="W165" s="6" t="e">
        <f>VLOOKUP(F165,Номери!$A$2:$B$34,2,FALSE)</f>
        <v>#N/A</v>
      </c>
      <c r="X165" s="6" t="e">
        <f>(1-VLOOKUP($W165,Послуги!$A$6:$K$11,Послуги!B$2+1,FALSE))*Послуги!B$4</f>
        <v>#N/A</v>
      </c>
      <c r="Y165" s="6" t="e">
        <f>(1-VLOOKUP($W165,Послуги!$A$6:$K$11,Послуги!C$2+1,FALSE))*Послуги!C$4</f>
        <v>#N/A</v>
      </c>
      <c r="Z165" s="6" t="e">
        <f>(1-VLOOKUP($W165,Послуги!$A$6:$K$11,Послуги!D$2+1,FALSE))*Послуги!D$4</f>
        <v>#N/A</v>
      </c>
      <c r="AA165" s="6" t="e">
        <f>(1-VLOOKUP($W165,Послуги!$A$6:$K$11,Послуги!E$2+1,FALSE))*Послуги!E$4</f>
        <v>#N/A</v>
      </c>
      <c r="AB165" s="6" t="e">
        <f>(1-VLOOKUP($W165,Послуги!$A$6:$K$11,Послуги!F$2+1,FALSE))*Послуги!F$4</f>
        <v>#N/A</v>
      </c>
      <c r="AC165" s="6" t="e">
        <f>(1-VLOOKUP($W165,Послуги!$A$6:$K$11,Послуги!G$2+1,FALSE))*Послуги!G$4</f>
        <v>#N/A</v>
      </c>
      <c r="AD165" s="6" t="e">
        <f>(1-VLOOKUP($W165,Послуги!$A$6:$K$11,Послуги!H$2+1,FALSE))*Послуги!H$4</f>
        <v>#N/A</v>
      </c>
      <c r="AE165" s="6" t="e">
        <f>(1-VLOOKUP($W165,Послуги!$A$6:$K$11,Послуги!I$2+1,FALSE))*Послуги!I$4</f>
        <v>#N/A</v>
      </c>
      <c r="AF165" s="6" t="e">
        <f>(1-VLOOKUP($W165,Послуги!$A$6:$K$11,Послуги!J$2+1,FALSE))*Послуги!J$4</f>
        <v>#N/A</v>
      </c>
      <c r="AG165" s="6" t="e">
        <f>(1-VLOOKUP($W165,Послуги!$A$6:$K$11,Послуги!K$2+1,FALSE))*Послуги!K$4</f>
        <v>#N/A</v>
      </c>
    </row>
    <row r="166" spans="12:33" x14ac:dyDescent="0.25">
      <c r="L166" s="65">
        <f t="shared" si="10"/>
        <v>0</v>
      </c>
      <c r="M166" s="26">
        <f t="shared" si="12"/>
        <v>0</v>
      </c>
      <c r="N166" s="65">
        <f t="shared" si="13"/>
        <v>0</v>
      </c>
      <c r="V166" s="65">
        <f t="shared" si="11"/>
        <v>0</v>
      </c>
      <c r="W166" s="6" t="e">
        <f>VLOOKUP(F166,Номери!$A$2:$B$34,2,FALSE)</f>
        <v>#N/A</v>
      </c>
      <c r="X166" s="6" t="e">
        <f>(1-VLOOKUP($W166,Послуги!$A$6:$K$11,Послуги!B$2+1,FALSE))*Послуги!B$4</f>
        <v>#N/A</v>
      </c>
      <c r="Y166" s="6" t="e">
        <f>(1-VLOOKUP($W166,Послуги!$A$6:$K$11,Послуги!C$2+1,FALSE))*Послуги!C$4</f>
        <v>#N/A</v>
      </c>
      <c r="Z166" s="6" t="e">
        <f>(1-VLOOKUP($W166,Послуги!$A$6:$K$11,Послуги!D$2+1,FALSE))*Послуги!D$4</f>
        <v>#N/A</v>
      </c>
      <c r="AA166" s="6" t="e">
        <f>(1-VLOOKUP($W166,Послуги!$A$6:$K$11,Послуги!E$2+1,FALSE))*Послуги!E$4</f>
        <v>#N/A</v>
      </c>
      <c r="AB166" s="6" t="e">
        <f>(1-VLOOKUP($W166,Послуги!$A$6:$K$11,Послуги!F$2+1,FALSE))*Послуги!F$4</f>
        <v>#N/A</v>
      </c>
      <c r="AC166" s="6" t="e">
        <f>(1-VLOOKUP($W166,Послуги!$A$6:$K$11,Послуги!G$2+1,FALSE))*Послуги!G$4</f>
        <v>#N/A</v>
      </c>
      <c r="AD166" s="6" t="e">
        <f>(1-VLOOKUP($W166,Послуги!$A$6:$K$11,Послуги!H$2+1,FALSE))*Послуги!H$4</f>
        <v>#N/A</v>
      </c>
      <c r="AE166" s="6" t="e">
        <f>(1-VLOOKUP($W166,Послуги!$A$6:$K$11,Послуги!I$2+1,FALSE))*Послуги!I$4</f>
        <v>#N/A</v>
      </c>
      <c r="AF166" s="6" t="e">
        <f>(1-VLOOKUP($W166,Послуги!$A$6:$K$11,Послуги!J$2+1,FALSE))*Послуги!J$4</f>
        <v>#N/A</v>
      </c>
      <c r="AG166" s="6" t="e">
        <f>(1-VLOOKUP($W166,Послуги!$A$6:$K$11,Послуги!K$2+1,FALSE))*Послуги!K$4</f>
        <v>#N/A</v>
      </c>
    </row>
    <row r="167" spans="12:33" x14ac:dyDescent="0.25">
      <c r="L167" s="65">
        <f t="shared" si="10"/>
        <v>0</v>
      </c>
      <c r="M167" s="26">
        <f t="shared" si="12"/>
        <v>0</v>
      </c>
      <c r="N167" s="65">
        <f t="shared" si="13"/>
        <v>0</v>
      </c>
      <c r="V167" s="65">
        <f t="shared" si="11"/>
        <v>0</v>
      </c>
      <c r="W167" s="6" t="e">
        <f>VLOOKUP(F167,Номери!$A$2:$B$34,2,FALSE)</f>
        <v>#N/A</v>
      </c>
      <c r="X167" s="6" t="e">
        <f>(1-VLOOKUP($W167,Послуги!$A$6:$K$11,Послуги!B$2+1,FALSE))*Послуги!B$4</f>
        <v>#N/A</v>
      </c>
      <c r="Y167" s="6" t="e">
        <f>(1-VLOOKUP($W167,Послуги!$A$6:$K$11,Послуги!C$2+1,FALSE))*Послуги!C$4</f>
        <v>#N/A</v>
      </c>
      <c r="Z167" s="6" t="e">
        <f>(1-VLOOKUP($W167,Послуги!$A$6:$K$11,Послуги!D$2+1,FALSE))*Послуги!D$4</f>
        <v>#N/A</v>
      </c>
      <c r="AA167" s="6" t="e">
        <f>(1-VLOOKUP($W167,Послуги!$A$6:$K$11,Послуги!E$2+1,FALSE))*Послуги!E$4</f>
        <v>#N/A</v>
      </c>
      <c r="AB167" s="6" t="e">
        <f>(1-VLOOKUP($W167,Послуги!$A$6:$K$11,Послуги!F$2+1,FALSE))*Послуги!F$4</f>
        <v>#N/A</v>
      </c>
      <c r="AC167" s="6" t="e">
        <f>(1-VLOOKUP($W167,Послуги!$A$6:$K$11,Послуги!G$2+1,FALSE))*Послуги!G$4</f>
        <v>#N/A</v>
      </c>
      <c r="AD167" s="6" t="e">
        <f>(1-VLOOKUP($W167,Послуги!$A$6:$K$11,Послуги!H$2+1,FALSE))*Послуги!H$4</f>
        <v>#N/A</v>
      </c>
      <c r="AE167" s="6" t="e">
        <f>(1-VLOOKUP($W167,Послуги!$A$6:$K$11,Послуги!I$2+1,FALSE))*Послуги!I$4</f>
        <v>#N/A</v>
      </c>
      <c r="AF167" s="6" t="e">
        <f>(1-VLOOKUP($W167,Послуги!$A$6:$K$11,Послуги!J$2+1,FALSE))*Послуги!J$4</f>
        <v>#N/A</v>
      </c>
      <c r="AG167" s="6" t="e">
        <f>(1-VLOOKUP($W167,Послуги!$A$6:$K$11,Послуги!K$2+1,FALSE))*Послуги!K$4</f>
        <v>#N/A</v>
      </c>
    </row>
    <row r="168" spans="12:33" x14ac:dyDescent="0.25">
      <c r="L168" s="65">
        <f t="shared" si="10"/>
        <v>0</v>
      </c>
      <c r="M168" s="26">
        <f t="shared" si="12"/>
        <v>0</v>
      </c>
      <c r="N168" s="65">
        <f t="shared" si="13"/>
        <v>0</v>
      </c>
      <c r="V168" s="65">
        <f t="shared" si="11"/>
        <v>0</v>
      </c>
      <c r="W168" s="6" t="e">
        <f>VLOOKUP(F168,Номери!$A$2:$B$34,2,FALSE)</f>
        <v>#N/A</v>
      </c>
      <c r="X168" s="6" t="e">
        <f>(1-VLOOKUP($W168,Послуги!$A$6:$K$11,Послуги!B$2+1,FALSE))*Послуги!B$4</f>
        <v>#N/A</v>
      </c>
      <c r="Y168" s="6" t="e">
        <f>(1-VLOOKUP($W168,Послуги!$A$6:$K$11,Послуги!C$2+1,FALSE))*Послуги!C$4</f>
        <v>#N/A</v>
      </c>
      <c r="Z168" s="6" t="e">
        <f>(1-VLOOKUP($W168,Послуги!$A$6:$K$11,Послуги!D$2+1,FALSE))*Послуги!D$4</f>
        <v>#N/A</v>
      </c>
      <c r="AA168" s="6" t="e">
        <f>(1-VLOOKUP($W168,Послуги!$A$6:$K$11,Послуги!E$2+1,FALSE))*Послуги!E$4</f>
        <v>#N/A</v>
      </c>
      <c r="AB168" s="6" t="e">
        <f>(1-VLOOKUP($W168,Послуги!$A$6:$K$11,Послуги!F$2+1,FALSE))*Послуги!F$4</f>
        <v>#N/A</v>
      </c>
      <c r="AC168" s="6" t="e">
        <f>(1-VLOOKUP($W168,Послуги!$A$6:$K$11,Послуги!G$2+1,FALSE))*Послуги!G$4</f>
        <v>#N/A</v>
      </c>
      <c r="AD168" s="6" t="e">
        <f>(1-VLOOKUP($W168,Послуги!$A$6:$K$11,Послуги!H$2+1,FALSE))*Послуги!H$4</f>
        <v>#N/A</v>
      </c>
      <c r="AE168" s="6" t="e">
        <f>(1-VLOOKUP($W168,Послуги!$A$6:$K$11,Послуги!I$2+1,FALSE))*Послуги!I$4</f>
        <v>#N/A</v>
      </c>
      <c r="AF168" s="6" t="e">
        <f>(1-VLOOKUP($W168,Послуги!$A$6:$K$11,Послуги!J$2+1,FALSE))*Послуги!J$4</f>
        <v>#N/A</v>
      </c>
      <c r="AG168" s="6" t="e">
        <f>(1-VLOOKUP($W168,Послуги!$A$6:$K$11,Послуги!K$2+1,FALSE))*Послуги!K$4</f>
        <v>#N/A</v>
      </c>
    </row>
    <row r="169" spans="12:33" x14ac:dyDescent="0.25">
      <c r="L169" s="65">
        <f t="shared" si="10"/>
        <v>0</v>
      </c>
      <c r="M169" s="26">
        <f t="shared" si="12"/>
        <v>0</v>
      </c>
      <c r="N169" s="65">
        <f t="shared" si="13"/>
        <v>0</v>
      </c>
      <c r="V169" s="65">
        <f t="shared" si="11"/>
        <v>0</v>
      </c>
      <c r="W169" s="6" t="e">
        <f>VLOOKUP(F169,Номери!$A$2:$B$34,2,FALSE)</f>
        <v>#N/A</v>
      </c>
      <c r="X169" s="6" t="e">
        <f>(1-VLOOKUP($W169,Послуги!$A$6:$K$11,Послуги!B$2+1,FALSE))*Послуги!B$4</f>
        <v>#N/A</v>
      </c>
      <c r="Y169" s="6" t="e">
        <f>(1-VLOOKUP($W169,Послуги!$A$6:$K$11,Послуги!C$2+1,FALSE))*Послуги!C$4</f>
        <v>#N/A</v>
      </c>
      <c r="Z169" s="6" t="e">
        <f>(1-VLOOKUP($W169,Послуги!$A$6:$K$11,Послуги!D$2+1,FALSE))*Послуги!D$4</f>
        <v>#N/A</v>
      </c>
      <c r="AA169" s="6" t="e">
        <f>(1-VLOOKUP($W169,Послуги!$A$6:$K$11,Послуги!E$2+1,FALSE))*Послуги!E$4</f>
        <v>#N/A</v>
      </c>
      <c r="AB169" s="6" t="e">
        <f>(1-VLOOKUP($W169,Послуги!$A$6:$K$11,Послуги!F$2+1,FALSE))*Послуги!F$4</f>
        <v>#N/A</v>
      </c>
      <c r="AC169" s="6" t="e">
        <f>(1-VLOOKUP($W169,Послуги!$A$6:$K$11,Послуги!G$2+1,FALSE))*Послуги!G$4</f>
        <v>#N/A</v>
      </c>
      <c r="AD169" s="6" t="e">
        <f>(1-VLOOKUP($W169,Послуги!$A$6:$K$11,Послуги!H$2+1,FALSE))*Послуги!H$4</f>
        <v>#N/A</v>
      </c>
      <c r="AE169" s="6" t="e">
        <f>(1-VLOOKUP($W169,Послуги!$A$6:$K$11,Послуги!I$2+1,FALSE))*Послуги!I$4</f>
        <v>#N/A</v>
      </c>
      <c r="AF169" s="6" t="e">
        <f>(1-VLOOKUP($W169,Послуги!$A$6:$K$11,Послуги!J$2+1,FALSE))*Послуги!J$4</f>
        <v>#N/A</v>
      </c>
      <c r="AG169" s="6" t="e">
        <f>(1-VLOOKUP($W169,Послуги!$A$6:$K$11,Послуги!K$2+1,FALSE))*Послуги!K$4</f>
        <v>#N/A</v>
      </c>
    </row>
    <row r="170" spans="12:33" x14ac:dyDescent="0.25">
      <c r="L170" s="65">
        <f t="shared" si="10"/>
        <v>0</v>
      </c>
      <c r="M170" s="26">
        <f t="shared" si="12"/>
        <v>0</v>
      </c>
      <c r="N170" s="65">
        <f t="shared" si="13"/>
        <v>0</v>
      </c>
      <c r="V170" s="65">
        <f t="shared" si="11"/>
        <v>0</v>
      </c>
      <c r="W170" s="6" t="e">
        <f>VLOOKUP(F170,Номери!$A$2:$B$34,2,FALSE)</f>
        <v>#N/A</v>
      </c>
      <c r="X170" s="6" t="e">
        <f>(1-VLOOKUP($W170,Послуги!$A$6:$K$11,Послуги!B$2+1,FALSE))*Послуги!B$4</f>
        <v>#N/A</v>
      </c>
      <c r="Y170" s="6" t="e">
        <f>(1-VLOOKUP($W170,Послуги!$A$6:$K$11,Послуги!C$2+1,FALSE))*Послуги!C$4</f>
        <v>#N/A</v>
      </c>
      <c r="Z170" s="6" t="e">
        <f>(1-VLOOKUP($W170,Послуги!$A$6:$K$11,Послуги!D$2+1,FALSE))*Послуги!D$4</f>
        <v>#N/A</v>
      </c>
      <c r="AA170" s="6" t="e">
        <f>(1-VLOOKUP($W170,Послуги!$A$6:$K$11,Послуги!E$2+1,FALSE))*Послуги!E$4</f>
        <v>#N/A</v>
      </c>
      <c r="AB170" s="6" t="e">
        <f>(1-VLOOKUP($W170,Послуги!$A$6:$K$11,Послуги!F$2+1,FALSE))*Послуги!F$4</f>
        <v>#N/A</v>
      </c>
      <c r="AC170" s="6" t="e">
        <f>(1-VLOOKUP($W170,Послуги!$A$6:$K$11,Послуги!G$2+1,FALSE))*Послуги!G$4</f>
        <v>#N/A</v>
      </c>
      <c r="AD170" s="6" t="e">
        <f>(1-VLOOKUP($W170,Послуги!$A$6:$K$11,Послуги!H$2+1,FALSE))*Послуги!H$4</f>
        <v>#N/A</v>
      </c>
      <c r="AE170" s="6" t="e">
        <f>(1-VLOOKUP($W170,Послуги!$A$6:$K$11,Послуги!I$2+1,FALSE))*Послуги!I$4</f>
        <v>#N/A</v>
      </c>
      <c r="AF170" s="6" t="e">
        <f>(1-VLOOKUP($W170,Послуги!$A$6:$K$11,Послуги!J$2+1,FALSE))*Послуги!J$4</f>
        <v>#N/A</v>
      </c>
      <c r="AG170" s="6" t="e">
        <f>(1-VLOOKUP($W170,Послуги!$A$6:$K$11,Послуги!K$2+1,FALSE))*Послуги!K$4</f>
        <v>#N/A</v>
      </c>
    </row>
    <row r="171" spans="12:33" x14ac:dyDescent="0.25">
      <c r="L171" s="65">
        <f t="shared" si="10"/>
        <v>0</v>
      </c>
      <c r="M171" s="26">
        <f t="shared" si="12"/>
        <v>0</v>
      </c>
      <c r="N171" s="65">
        <f t="shared" si="13"/>
        <v>0</v>
      </c>
      <c r="V171" s="65">
        <f t="shared" si="11"/>
        <v>0</v>
      </c>
      <c r="W171" s="6" t="e">
        <f>VLOOKUP(F171,Номери!$A$2:$B$34,2,FALSE)</f>
        <v>#N/A</v>
      </c>
      <c r="X171" s="6" t="e">
        <f>(1-VLOOKUP($W171,Послуги!$A$6:$K$11,Послуги!B$2+1,FALSE))*Послуги!B$4</f>
        <v>#N/A</v>
      </c>
      <c r="Y171" s="6" t="e">
        <f>(1-VLOOKUP($W171,Послуги!$A$6:$K$11,Послуги!C$2+1,FALSE))*Послуги!C$4</f>
        <v>#N/A</v>
      </c>
      <c r="Z171" s="6" t="e">
        <f>(1-VLOOKUP($W171,Послуги!$A$6:$K$11,Послуги!D$2+1,FALSE))*Послуги!D$4</f>
        <v>#N/A</v>
      </c>
      <c r="AA171" s="6" t="e">
        <f>(1-VLOOKUP($W171,Послуги!$A$6:$K$11,Послуги!E$2+1,FALSE))*Послуги!E$4</f>
        <v>#N/A</v>
      </c>
      <c r="AB171" s="6" t="e">
        <f>(1-VLOOKUP($W171,Послуги!$A$6:$K$11,Послуги!F$2+1,FALSE))*Послуги!F$4</f>
        <v>#N/A</v>
      </c>
      <c r="AC171" s="6" t="e">
        <f>(1-VLOOKUP($W171,Послуги!$A$6:$K$11,Послуги!G$2+1,FALSE))*Послуги!G$4</f>
        <v>#N/A</v>
      </c>
      <c r="AD171" s="6" t="e">
        <f>(1-VLOOKUP($W171,Послуги!$A$6:$K$11,Послуги!H$2+1,FALSE))*Послуги!H$4</f>
        <v>#N/A</v>
      </c>
      <c r="AE171" s="6" t="e">
        <f>(1-VLOOKUP($W171,Послуги!$A$6:$K$11,Послуги!I$2+1,FALSE))*Послуги!I$4</f>
        <v>#N/A</v>
      </c>
      <c r="AF171" s="6" t="e">
        <f>(1-VLOOKUP($W171,Послуги!$A$6:$K$11,Послуги!J$2+1,FALSE))*Послуги!J$4</f>
        <v>#N/A</v>
      </c>
      <c r="AG171" s="6" t="e">
        <f>(1-VLOOKUP($W171,Послуги!$A$6:$K$11,Послуги!K$2+1,FALSE))*Послуги!K$4</f>
        <v>#N/A</v>
      </c>
    </row>
    <row r="172" spans="12:33" x14ac:dyDescent="0.25">
      <c r="L172" s="65">
        <f t="shared" si="10"/>
        <v>0</v>
      </c>
      <c r="M172" s="26">
        <f t="shared" si="12"/>
        <v>0</v>
      </c>
      <c r="N172" s="65">
        <f t="shared" si="13"/>
        <v>0</v>
      </c>
      <c r="V172" s="65">
        <f t="shared" si="11"/>
        <v>0</v>
      </c>
      <c r="W172" s="6" t="e">
        <f>VLOOKUP(F172,Номери!$A$2:$B$34,2,FALSE)</f>
        <v>#N/A</v>
      </c>
      <c r="X172" s="6" t="e">
        <f>(1-VLOOKUP($W172,Послуги!$A$6:$K$11,Послуги!B$2+1,FALSE))*Послуги!B$4</f>
        <v>#N/A</v>
      </c>
      <c r="Y172" s="6" t="e">
        <f>(1-VLOOKUP($W172,Послуги!$A$6:$K$11,Послуги!C$2+1,FALSE))*Послуги!C$4</f>
        <v>#N/A</v>
      </c>
      <c r="Z172" s="6" t="e">
        <f>(1-VLOOKUP($W172,Послуги!$A$6:$K$11,Послуги!D$2+1,FALSE))*Послуги!D$4</f>
        <v>#N/A</v>
      </c>
      <c r="AA172" s="6" t="e">
        <f>(1-VLOOKUP($W172,Послуги!$A$6:$K$11,Послуги!E$2+1,FALSE))*Послуги!E$4</f>
        <v>#N/A</v>
      </c>
      <c r="AB172" s="6" t="e">
        <f>(1-VLOOKUP($W172,Послуги!$A$6:$K$11,Послуги!F$2+1,FALSE))*Послуги!F$4</f>
        <v>#N/A</v>
      </c>
      <c r="AC172" s="6" t="e">
        <f>(1-VLOOKUP($W172,Послуги!$A$6:$K$11,Послуги!G$2+1,FALSE))*Послуги!G$4</f>
        <v>#N/A</v>
      </c>
      <c r="AD172" s="6" t="e">
        <f>(1-VLOOKUP($W172,Послуги!$A$6:$K$11,Послуги!H$2+1,FALSE))*Послуги!H$4</f>
        <v>#N/A</v>
      </c>
      <c r="AE172" s="6" t="e">
        <f>(1-VLOOKUP($W172,Послуги!$A$6:$K$11,Послуги!I$2+1,FALSE))*Послуги!I$4</f>
        <v>#N/A</v>
      </c>
      <c r="AF172" s="6" t="e">
        <f>(1-VLOOKUP($W172,Послуги!$A$6:$K$11,Послуги!J$2+1,FALSE))*Послуги!J$4</f>
        <v>#N/A</v>
      </c>
      <c r="AG172" s="6" t="e">
        <f>(1-VLOOKUP($W172,Послуги!$A$6:$K$11,Послуги!K$2+1,FALSE))*Послуги!K$4</f>
        <v>#N/A</v>
      </c>
    </row>
    <row r="173" spans="12:33" x14ac:dyDescent="0.25">
      <c r="L173" s="65">
        <f t="shared" si="10"/>
        <v>0</v>
      </c>
      <c r="M173" s="26">
        <f t="shared" si="12"/>
        <v>0</v>
      </c>
      <c r="N173" s="65">
        <f t="shared" si="13"/>
        <v>0</v>
      </c>
      <c r="V173" s="65">
        <f t="shared" si="11"/>
        <v>0</v>
      </c>
      <c r="W173" s="6" t="e">
        <f>VLOOKUP(F173,Номери!$A$2:$B$34,2,FALSE)</f>
        <v>#N/A</v>
      </c>
      <c r="X173" s="6" t="e">
        <f>(1-VLOOKUP($W173,Послуги!$A$6:$K$11,Послуги!B$2+1,FALSE))*Послуги!B$4</f>
        <v>#N/A</v>
      </c>
      <c r="Y173" s="6" t="e">
        <f>(1-VLOOKUP($W173,Послуги!$A$6:$K$11,Послуги!C$2+1,FALSE))*Послуги!C$4</f>
        <v>#N/A</v>
      </c>
      <c r="Z173" s="6" t="e">
        <f>(1-VLOOKUP($W173,Послуги!$A$6:$K$11,Послуги!D$2+1,FALSE))*Послуги!D$4</f>
        <v>#N/A</v>
      </c>
      <c r="AA173" s="6" t="e">
        <f>(1-VLOOKUP($W173,Послуги!$A$6:$K$11,Послуги!E$2+1,FALSE))*Послуги!E$4</f>
        <v>#N/A</v>
      </c>
      <c r="AB173" s="6" t="e">
        <f>(1-VLOOKUP($W173,Послуги!$A$6:$K$11,Послуги!F$2+1,FALSE))*Послуги!F$4</f>
        <v>#N/A</v>
      </c>
      <c r="AC173" s="6" t="e">
        <f>(1-VLOOKUP($W173,Послуги!$A$6:$K$11,Послуги!G$2+1,FALSE))*Послуги!G$4</f>
        <v>#N/A</v>
      </c>
      <c r="AD173" s="6" t="e">
        <f>(1-VLOOKUP($W173,Послуги!$A$6:$K$11,Послуги!H$2+1,FALSE))*Послуги!H$4</f>
        <v>#N/A</v>
      </c>
      <c r="AE173" s="6" t="e">
        <f>(1-VLOOKUP($W173,Послуги!$A$6:$K$11,Послуги!I$2+1,FALSE))*Послуги!I$4</f>
        <v>#N/A</v>
      </c>
      <c r="AF173" s="6" t="e">
        <f>(1-VLOOKUP($W173,Послуги!$A$6:$K$11,Послуги!J$2+1,FALSE))*Послуги!J$4</f>
        <v>#N/A</v>
      </c>
      <c r="AG173" s="6" t="e">
        <f>(1-VLOOKUP($W173,Послуги!$A$6:$K$11,Послуги!K$2+1,FALSE))*Послуги!K$4</f>
        <v>#N/A</v>
      </c>
    </row>
    <row r="174" spans="12:33" x14ac:dyDescent="0.25">
      <c r="L174" s="65">
        <f t="shared" si="10"/>
        <v>0</v>
      </c>
      <c r="M174" s="26">
        <f t="shared" si="12"/>
        <v>0</v>
      </c>
      <c r="N174" s="65">
        <f t="shared" si="13"/>
        <v>0</v>
      </c>
      <c r="V174" s="65">
        <f t="shared" si="11"/>
        <v>0</v>
      </c>
      <c r="W174" s="6" t="e">
        <f>VLOOKUP(F174,Номери!$A$2:$B$34,2,FALSE)</f>
        <v>#N/A</v>
      </c>
      <c r="X174" s="6" t="e">
        <f>(1-VLOOKUP($W174,Послуги!$A$6:$K$11,Послуги!B$2+1,FALSE))*Послуги!B$4</f>
        <v>#N/A</v>
      </c>
      <c r="Y174" s="6" t="e">
        <f>(1-VLOOKUP($W174,Послуги!$A$6:$K$11,Послуги!C$2+1,FALSE))*Послуги!C$4</f>
        <v>#N/A</v>
      </c>
      <c r="Z174" s="6" t="e">
        <f>(1-VLOOKUP($W174,Послуги!$A$6:$K$11,Послуги!D$2+1,FALSE))*Послуги!D$4</f>
        <v>#N/A</v>
      </c>
      <c r="AA174" s="6" t="e">
        <f>(1-VLOOKUP($W174,Послуги!$A$6:$K$11,Послуги!E$2+1,FALSE))*Послуги!E$4</f>
        <v>#N/A</v>
      </c>
      <c r="AB174" s="6" t="e">
        <f>(1-VLOOKUP($W174,Послуги!$A$6:$K$11,Послуги!F$2+1,FALSE))*Послуги!F$4</f>
        <v>#N/A</v>
      </c>
      <c r="AC174" s="6" t="e">
        <f>(1-VLOOKUP($W174,Послуги!$A$6:$K$11,Послуги!G$2+1,FALSE))*Послуги!G$4</f>
        <v>#N/A</v>
      </c>
      <c r="AD174" s="6" t="e">
        <f>(1-VLOOKUP($W174,Послуги!$A$6:$K$11,Послуги!H$2+1,FALSE))*Послуги!H$4</f>
        <v>#N/A</v>
      </c>
      <c r="AE174" s="6" t="e">
        <f>(1-VLOOKUP($W174,Послуги!$A$6:$K$11,Послуги!I$2+1,FALSE))*Послуги!I$4</f>
        <v>#N/A</v>
      </c>
      <c r="AF174" s="6" t="e">
        <f>(1-VLOOKUP($W174,Послуги!$A$6:$K$11,Послуги!J$2+1,FALSE))*Послуги!J$4</f>
        <v>#N/A</v>
      </c>
      <c r="AG174" s="6" t="e">
        <f>(1-VLOOKUP($W174,Послуги!$A$6:$K$11,Послуги!K$2+1,FALSE))*Послуги!K$4</f>
        <v>#N/A</v>
      </c>
    </row>
    <row r="175" spans="12:33" x14ac:dyDescent="0.25">
      <c r="L175" s="65">
        <f t="shared" si="10"/>
        <v>0</v>
      </c>
      <c r="M175" s="26">
        <f t="shared" si="12"/>
        <v>0</v>
      </c>
      <c r="N175" s="65">
        <f t="shared" si="13"/>
        <v>0</v>
      </c>
      <c r="V175" s="65">
        <f t="shared" si="11"/>
        <v>0</v>
      </c>
      <c r="W175" s="6" t="e">
        <f>VLOOKUP(F175,Номери!$A$2:$B$34,2,FALSE)</f>
        <v>#N/A</v>
      </c>
      <c r="X175" s="6" t="e">
        <f>(1-VLOOKUP($W175,Послуги!$A$6:$K$11,Послуги!B$2+1,FALSE))*Послуги!B$4</f>
        <v>#N/A</v>
      </c>
      <c r="Y175" s="6" t="e">
        <f>(1-VLOOKUP($W175,Послуги!$A$6:$K$11,Послуги!C$2+1,FALSE))*Послуги!C$4</f>
        <v>#N/A</v>
      </c>
      <c r="Z175" s="6" t="e">
        <f>(1-VLOOKUP($W175,Послуги!$A$6:$K$11,Послуги!D$2+1,FALSE))*Послуги!D$4</f>
        <v>#N/A</v>
      </c>
      <c r="AA175" s="6" t="e">
        <f>(1-VLOOKUP($W175,Послуги!$A$6:$K$11,Послуги!E$2+1,FALSE))*Послуги!E$4</f>
        <v>#N/A</v>
      </c>
      <c r="AB175" s="6" t="e">
        <f>(1-VLOOKUP($W175,Послуги!$A$6:$K$11,Послуги!F$2+1,FALSE))*Послуги!F$4</f>
        <v>#N/A</v>
      </c>
      <c r="AC175" s="6" t="e">
        <f>(1-VLOOKUP($W175,Послуги!$A$6:$K$11,Послуги!G$2+1,FALSE))*Послуги!G$4</f>
        <v>#N/A</v>
      </c>
      <c r="AD175" s="6" t="e">
        <f>(1-VLOOKUP($W175,Послуги!$A$6:$K$11,Послуги!H$2+1,FALSE))*Послуги!H$4</f>
        <v>#N/A</v>
      </c>
      <c r="AE175" s="6" t="e">
        <f>(1-VLOOKUP($W175,Послуги!$A$6:$K$11,Послуги!I$2+1,FALSE))*Послуги!I$4</f>
        <v>#N/A</v>
      </c>
      <c r="AF175" s="6" t="e">
        <f>(1-VLOOKUP($W175,Послуги!$A$6:$K$11,Послуги!J$2+1,FALSE))*Послуги!J$4</f>
        <v>#N/A</v>
      </c>
      <c r="AG175" s="6" t="e">
        <f>(1-VLOOKUP($W175,Послуги!$A$6:$K$11,Послуги!K$2+1,FALSE))*Послуги!K$4</f>
        <v>#N/A</v>
      </c>
    </row>
    <row r="176" spans="12:33" x14ac:dyDescent="0.25">
      <c r="L176" s="65">
        <f t="shared" si="10"/>
        <v>0</v>
      </c>
      <c r="M176" s="26">
        <f t="shared" si="12"/>
        <v>0</v>
      </c>
      <c r="N176" s="65">
        <f t="shared" si="13"/>
        <v>0</v>
      </c>
      <c r="V176" s="65">
        <f t="shared" si="11"/>
        <v>0</v>
      </c>
      <c r="W176" s="6" t="e">
        <f>VLOOKUP(F176,Номери!$A$2:$B$34,2,FALSE)</f>
        <v>#N/A</v>
      </c>
      <c r="X176" s="6" t="e">
        <f>(1-VLOOKUP($W176,Послуги!$A$6:$K$11,Послуги!B$2+1,FALSE))*Послуги!B$4</f>
        <v>#N/A</v>
      </c>
      <c r="Y176" s="6" t="e">
        <f>(1-VLOOKUP($W176,Послуги!$A$6:$K$11,Послуги!C$2+1,FALSE))*Послуги!C$4</f>
        <v>#N/A</v>
      </c>
      <c r="Z176" s="6" t="e">
        <f>(1-VLOOKUP($W176,Послуги!$A$6:$K$11,Послуги!D$2+1,FALSE))*Послуги!D$4</f>
        <v>#N/A</v>
      </c>
      <c r="AA176" s="6" t="e">
        <f>(1-VLOOKUP($W176,Послуги!$A$6:$K$11,Послуги!E$2+1,FALSE))*Послуги!E$4</f>
        <v>#N/A</v>
      </c>
      <c r="AB176" s="6" t="e">
        <f>(1-VLOOKUP($W176,Послуги!$A$6:$K$11,Послуги!F$2+1,FALSE))*Послуги!F$4</f>
        <v>#N/A</v>
      </c>
      <c r="AC176" s="6" t="e">
        <f>(1-VLOOKUP($W176,Послуги!$A$6:$K$11,Послуги!G$2+1,FALSE))*Послуги!G$4</f>
        <v>#N/A</v>
      </c>
      <c r="AD176" s="6" t="e">
        <f>(1-VLOOKUP($W176,Послуги!$A$6:$K$11,Послуги!H$2+1,FALSE))*Послуги!H$4</f>
        <v>#N/A</v>
      </c>
      <c r="AE176" s="6" t="e">
        <f>(1-VLOOKUP($W176,Послуги!$A$6:$K$11,Послуги!I$2+1,FALSE))*Послуги!I$4</f>
        <v>#N/A</v>
      </c>
      <c r="AF176" s="6" t="e">
        <f>(1-VLOOKUP($W176,Послуги!$A$6:$K$11,Послуги!J$2+1,FALSE))*Послуги!J$4</f>
        <v>#N/A</v>
      </c>
      <c r="AG176" s="6" t="e">
        <f>(1-VLOOKUP($W176,Послуги!$A$6:$K$11,Послуги!K$2+1,FALSE))*Послуги!K$4</f>
        <v>#N/A</v>
      </c>
    </row>
    <row r="177" spans="12:33" x14ac:dyDescent="0.25">
      <c r="L177" s="65">
        <f t="shared" si="10"/>
        <v>0</v>
      </c>
      <c r="M177" s="26">
        <f t="shared" si="12"/>
        <v>0</v>
      </c>
      <c r="N177" s="65">
        <f t="shared" si="13"/>
        <v>0</v>
      </c>
      <c r="V177" s="65">
        <f t="shared" si="11"/>
        <v>0</v>
      </c>
      <c r="W177" s="6" t="e">
        <f>VLOOKUP(F177,Номери!$A$2:$B$34,2,FALSE)</f>
        <v>#N/A</v>
      </c>
      <c r="X177" s="6" t="e">
        <f>(1-VLOOKUP($W177,Послуги!$A$6:$K$11,Послуги!B$2+1,FALSE))*Послуги!B$4</f>
        <v>#N/A</v>
      </c>
      <c r="Y177" s="6" t="e">
        <f>(1-VLOOKUP($W177,Послуги!$A$6:$K$11,Послуги!C$2+1,FALSE))*Послуги!C$4</f>
        <v>#N/A</v>
      </c>
      <c r="Z177" s="6" t="e">
        <f>(1-VLOOKUP($W177,Послуги!$A$6:$K$11,Послуги!D$2+1,FALSE))*Послуги!D$4</f>
        <v>#N/A</v>
      </c>
      <c r="AA177" s="6" t="e">
        <f>(1-VLOOKUP($W177,Послуги!$A$6:$K$11,Послуги!E$2+1,FALSE))*Послуги!E$4</f>
        <v>#N/A</v>
      </c>
      <c r="AB177" s="6" t="e">
        <f>(1-VLOOKUP($W177,Послуги!$A$6:$K$11,Послуги!F$2+1,FALSE))*Послуги!F$4</f>
        <v>#N/A</v>
      </c>
      <c r="AC177" s="6" t="e">
        <f>(1-VLOOKUP($W177,Послуги!$A$6:$K$11,Послуги!G$2+1,FALSE))*Послуги!G$4</f>
        <v>#N/A</v>
      </c>
      <c r="AD177" s="6" t="e">
        <f>(1-VLOOKUP($W177,Послуги!$A$6:$K$11,Послуги!H$2+1,FALSE))*Послуги!H$4</f>
        <v>#N/A</v>
      </c>
      <c r="AE177" s="6" t="e">
        <f>(1-VLOOKUP($W177,Послуги!$A$6:$K$11,Послуги!I$2+1,FALSE))*Послуги!I$4</f>
        <v>#N/A</v>
      </c>
      <c r="AF177" s="6" t="e">
        <f>(1-VLOOKUP($W177,Послуги!$A$6:$K$11,Послуги!J$2+1,FALSE))*Послуги!J$4</f>
        <v>#N/A</v>
      </c>
      <c r="AG177" s="6" t="e">
        <f>(1-VLOOKUP($W177,Послуги!$A$6:$K$11,Послуги!K$2+1,FALSE))*Послуги!K$4</f>
        <v>#N/A</v>
      </c>
    </row>
    <row r="178" spans="12:33" x14ac:dyDescent="0.25">
      <c r="L178" s="65">
        <f t="shared" si="10"/>
        <v>0</v>
      </c>
      <c r="M178" s="26">
        <f t="shared" si="12"/>
        <v>0</v>
      </c>
      <c r="N178" s="65">
        <f t="shared" si="13"/>
        <v>0</v>
      </c>
      <c r="V178" s="65">
        <f t="shared" si="11"/>
        <v>0</v>
      </c>
      <c r="W178" s="6" t="e">
        <f>VLOOKUP(F178,Номери!$A$2:$B$34,2,FALSE)</f>
        <v>#N/A</v>
      </c>
      <c r="X178" s="6" t="e">
        <f>(1-VLOOKUP($W178,Послуги!$A$6:$K$11,Послуги!B$2+1,FALSE))*Послуги!B$4</f>
        <v>#N/A</v>
      </c>
      <c r="Y178" s="6" t="e">
        <f>(1-VLOOKUP($W178,Послуги!$A$6:$K$11,Послуги!C$2+1,FALSE))*Послуги!C$4</f>
        <v>#N/A</v>
      </c>
      <c r="Z178" s="6" t="e">
        <f>(1-VLOOKUP($W178,Послуги!$A$6:$K$11,Послуги!D$2+1,FALSE))*Послуги!D$4</f>
        <v>#N/A</v>
      </c>
      <c r="AA178" s="6" t="e">
        <f>(1-VLOOKUP($W178,Послуги!$A$6:$K$11,Послуги!E$2+1,FALSE))*Послуги!E$4</f>
        <v>#N/A</v>
      </c>
      <c r="AB178" s="6" t="e">
        <f>(1-VLOOKUP($W178,Послуги!$A$6:$K$11,Послуги!F$2+1,FALSE))*Послуги!F$4</f>
        <v>#N/A</v>
      </c>
      <c r="AC178" s="6" t="e">
        <f>(1-VLOOKUP($W178,Послуги!$A$6:$K$11,Послуги!G$2+1,FALSE))*Послуги!G$4</f>
        <v>#N/A</v>
      </c>
      <c r="AD178" s="6" t="e">
        <f>(1-VLOOKUP($W178,Послуги!$A$6:$K$11,Послуги!H$2+1,FALSE))*Послуги!H$4</f>
        <v>#N/A</v>
      </c>
      <c r="AE178" s="6" t="e">
        <f>(1-VLOOKUP($W178,Послуги!$A$6:$K$11,Послуги!I$2+1,FALSE))*Послуги!I$4</f>
        <v>#N/A</v>
      </c>
      <c r="AF178" s="6" t="e">
        <f>(1-VLOOKUP($W178,Послуги!$A$6:$K$11,Послуги!J$2+1,FALSE))*Послуги!J$4</f>
        <v>#N/A</v>
      </c>
      <c r="AG178" s="6" t="e">
        <f>(1-VLOOKUP($W178,Послуги!$A$6:$K$11,Послуги!K$2+1,FALSE))*Послуги!K$4</f>
        <v>#N/A</v>
      </c>
    </row>
    <row r="179" spans="12:33" x14ac:dyDescent="0.25">
      <c r="L179" s="65">
        <f t="shared" si="10"/>
        <v>0</v>
      </c>
      <c r="M179" s="26">
        <f t="shared" si="12"/>
        <v>0</v>
      </c>
      <c r="N179" s="65">
        <f t="shared" si="13"/>
        <v>0</v>
      </c>
      <c r="V179" s="65">
        <f t="shared" si="11"/>
        <v>0</v>
      </c>
      <c r="W179" s="6" t="e">
        <f>VLOOKUP(F179,Номери!$A$2:$B$34,2,FALSE)</f>
        <v>#N/A</v>
      </c>
      <c r="X179" s="6" t="e">
        <f>(1-VLOOKUP($W179,Послуги!$A$6:$K$11,Послуги!B$2+1,FALSE))*Послуги!B$4</f>
        <v>#N/A</v>
      </c>
      <c r="Y179" s="6" t="e">
        <f>(1-VLOOKUP($W179,Послуги!$A$6:$K$11,Послуги!C$2+1,FALSE))*Послуги!C$4</f>
        <v>#N/A</v>
      </c>
      <c r="Z179" s="6" t="e">
        <f>(1-VLOOKUP($W179,Послуги!$A$6:$K$11,Послуги!D$2+1,FALSE))*Послуги!D$4</f>
        <v>#N/A</v>
      </c>
      <c r="AA179" s="6" t="e">
        <f>(1-VLOOKUP($W179,Послуги!$A$6:$K$11,Послуги!E$2+1,FALSE))*Послуги!E$4</f>
        <v>#N/A</v>
      </c>
      <c r="AB179" s="6" t="e">
        <f>(1-VLOOKUP($W179,Послуги!$A$6:$K$11,Послуги!F$2+1,FALSE))*Послуги!F$4</f>
        <v>#N/A</v>
      </c>
      <c r="AC179" s="6" t="e">
        <f>(1-VLOOKUP($W179,Послуги!$A$6:$K$11,Послуги!G$2+1,FALSE))*Послуги!G$4</f>
        <v>#N/A</v>
      </c>
      <c r="AD179" s="6" t="e">
        <f>(1-VLOOKUP($W179,Послуги!$A$6:$K$11,Послуги!H$2+1,FALSE))*Послуги!H$4</f>
        <v>#N/A</v>
      </c>
      <c r="AE179" s="6" t="e">
        <f>(1-VLOOKUP($W179,Послуги!$A$6:$K$11,Послуги!I$2+1,FALSE))*Послуги!I$4</f>
        <v>#N/A</v>
      </c>
      <c r="AF179" s="6" t="e">
        <f>(1-VLOOKUP($W179,Послуги!$A$6:$K$11,Послуги!J$2+1,FALSE))*Послуги!J$4</f>
        <v>#N/A</v>
      </c>
      <c r="AG179" s="6" t="e">
        <f>(1-VLOOKUP($W179,Послуги!$A$6:$K$11,Послуги!K$2+1,FALSE))*Послуги!K$4</f>
        <v>#N/A</v>
      </c>
    </row>
    <row r="180" spans="12:33" x14ac:dyDescent="0.25">
      <c r="L180" s="65">
        <f t="shared" si="10"/>
        <v>0</v>
      </c>
      <c r="M180" s="26">
        <f t="shared" si="12"/>
        <v>0</v>
      </c>
      <c r="N180" s="65">
        <f t="shared" si="13"/>
        <v>0</v>
      </c>
      <c r="V180" s="65">
        <f t="shared" si="11"/>
        <v>0</v>
      </c>
      <c r="W180" s="6" t="e">
        <f>VLOOKUP(F180,Номери!$A$2:$B$34,2,FALSE)</f>
        <v>#N/A</v>
      </c>
      <c r="X180" s="6" t="e">
        <f>(1-VLOOKUP($W180,Послуги!$A$6:$K$11,Послуги!B$2+1,FALSE))*Послуги!B$4</f>
        <v>#N/A</v>
      </c>
      <c r="Y180" s="6" t="e">
        <f>(1-VLOOKUP($W180,Послуги!$A$6:$K$11,Послуги!C$2+1,FALSE))*Послуги!C$4</f>
        <v>#N/A</v>
      </c>
      <c r="Z180" s="6" t="e">
        <f>(1-VLOOKUP($W180,Послуги!$A$6:$K$11,Послуги!D$2+1,FALSE))*Послуги!D$4</f>
        <v>#N/A</v>
      </c>
      <c r="AA180" s="6" t="e">
        <f>(1-VLOOKUP($W180,Послуги!$A$6:$K$11,Послуги!E$2+1,FALSE))*Послуги!E$4</f>
        <v>#N/A</v>
      </c>
      <c r="AB180" s="6" t="e">
        <f>(1-VLOOKUP($W180,Послуги!$A$6:$K$11,Послуги!F$2+1,FALSE))*Послуги!F$4</f>
        <v>#N/A</v>
      </c>
      <c r="AC180" s="6" t="e">
        <f>(1-VLOOKUP($W180,Послуги!$A$6:$K$11,Послуги!G$2+1,FALSE))*Послуги!G$4</f>
        <v>#N/A</v>
      </c>
      <c r="AD180" s="6" t="e">
        <f>(1-VLOOKUP($W180,Послуги!$A$6:$K$11,Послуги!H$2+1,FALSE))*Послуги!H$4</f>
        <v>#N/A</v>
      </c>
      <c r="AE180" s="6" t="e">
        <f>(1-VLOOKUP($W180,Послуги!$A$6:$K$11,Послуги!I$2+1,FALSE))*Послуги!I$4</f>
        <v>#N/A</v>
      </c>
      <c r="AF180" s="6" t="e">
        <f>(1-VLOOKUP($W180,Послуги!$A$6:$K$11,Послуги!J$2+1,FALSE))*Послуги!J$4</f>
        <v>#N/A</v>
      </c>
      <c r="AG180" s="6" t="e">
        <f>(1-VLOOKUP($W180,Послуги!$A$6:$K$11,Послуги!K$2+1,FALSE))*Послуги!K$4</f>
        <v>#N/A</v>
      </c>
    </row>
    <row r="181" spans="12:33" x14ac:dyDescent="0.25">
      <c r="L181" s="65">
        <f t="shared" si="10"/>
        <v>0</v>
      </c>
      <c r="M181" s="26">
        <f t="shared" si="12"/>
        <v>0</v>
      </c>
      <c r="N181" s="65">
        <f t="shared" si="13"/>
        <v>0</v>
      </c>
      <c r="V181" s="65">
        <f t="shared" si="11"/>
        <v>0</v>
      </c>
      <c r="W181" s="6" t="e">
        <f>VLOOKUP(F181,Номери!$A$2:$B$34,2,FALSE)</f>
        <v>#N/A</v>
      </c>
      <c r="X181" s="6" t="e">
        <f>(1-VLOOKUP($W181,Послуги!$A$6:$K$11,Послуги!B$2+1,FALSE))*Послуги!B$4</f>
        <v>#N/A</v>
      </c>
      <c r="Y181" s="6" t="e">
        <f>(1-VLOOKUP($W181,Послуги!$A$6:$K$11,Послуги!C$2+1,FALSE))*Послуги!C$4</f>
        <v>#N/A</v>
      </c>
      <c r="Z181" s="6" t="e">
        <f>(1-VLOOKUP($W181,Послуги!$A$6:$K$11,Послуги!D$2+1,FALSE))*Послуги!D$4</f>
        <v>#N/A</v>
      </c>
      <c r="AA181" s="6" t="e">
        <f>(1-VLOOKUP($W181,Послуги!$A$6:$K$11,Послуги!E$2+1,FALSE))*Послуги!E$4</f>
        <v>#N/A</v>
      </c>
      <c r="AB181" s="6" t="e">
        <f>(1-VLOOKUP($W181,Послуги!$A$6:$K$11,Послуги!F$2+1,FALSE))*Послуги!F$4</f>
        <v>#N/A</v>
      </c>
      <c r="AC181" s="6" t="e">
        <f>(1-VLOOKUP($W181,Послуги!$A$6:$K$11,Послуги!G$2+1,FALSE))*Послуги!G$4</f>
        <v>#N/A</v>
      </c>
      <c r="AD181" s="6" t="e">
        <f>(1-VLOOKUP($W181,Послуги!$A$6:$K$11,Послуги!H$2+1,FALSE))*Послуги!H$4</f>
        <v>#N/A</v>
      </c>
      <c r="AE181" s="6" t="e">
        <f>(1-VLOOKUP($W181,Послуги!$A$6:$K$11,Послуги!I$2+1,FALSE))*Послуги!I$4</f>
        <v>#N/A</v>
      </c>
      <c r="AF181" s="6" t="e">
        <f>(1-VLOOKUP($W181,Послуги!$A$6:$K$11,Послуги!J$2+1,FALSE))*Послуги!J$4</f>
        <v>#N/A</v>
      </c>
      <c r="AG181" s="6" t="e">
        <f>(1-VLOOKUP($W181,Послуги!$A$6:$K$11,Послуги!K$2+1,FALSE))*Послуги!K$4</f>
        <v>#N/A</v>
      </c>
    </row>
    <row r="182" spans="12:33" x14ac:dyDescent="0.25">
      <c r="L182" s="65">
        <f t="shared" si="10"/>
        <v>0</v>
      </c>
      <c r="M182" s="26">
        <f t="shared" si="12"/>
        <v>0</v>
      </c>
      <c r="N182" s="65">
        <f t="shared" si="13"/>
        <v>0</v>
      </c>
      <c r="V182" s="65">
        <f t="shared" si="11"/>
        <v>0</v>
      </c>
      <c r="W182" s="6" t="e">
        <f>VLOOKUP(F182,Номери!$A$2:$B$34,2,FALSE)</f>
        <v>#N/A</v>
      </c>
      <c r="X182" s="6" t="e">
        <f>(1-VLOOKUP($W182,Послуги!$A$6:$K$11,Послуги!B$2+1,FALSE))*Послуги!B$4</f>
        <v>#N/A</v>
      </c>
      <c r="Y182" s="6" t="e">
        <f>(1-VLOOKUP($W182,Послуги!$A$6:$K$11,Послуги!C$2+1,FALSE))*Послуги!C$4</f>
        <v>#N/A</v>
      </c>
      <c r="Z182" s="6" t="e">
        <f>(1-VLOOKUP($W182,Послуги!$A$6:$K$11,Послуги!D$2+1,FALSE))*Послуги!D$4</f>
        <v>#N/A</v>
      </c>
      <c r="AA182" s="6" t="e">
        <f>(1-VLOOKUP($W182,Послуги!$A$6:$K$11,Послуги!E$2+1,FALSE))*Послуги!E$4</f>
        <v>#N/A</v>
      </c>
      <c r="AB182" s="6" t="e">
        <f>(1-VLOOKUP($W182,Послуги!$A$6:$K$11,Послуги!F$2+1,FALSE))*Послуги!F$4</f>
        <v>#N/A</v>
      </c>
      <c r="AC182" s="6" t="e">
        <f>(1-VLOOKUP($W182,Послуги!$A$6:$K$11,Послуги!G$2+1,FALSE))*Послуги!G$4</f>
        <v>#N/A</v>
      </c>
      <c r="AD182" s="6" t="e">
        <f>(1-VLOOKUP($W182,Послуги!$A$6:$K$11,Послуги!H$2+1,FALSE))*Послуги!H$4</f>
        <v>#N/A</v>
      </c>
      <c r="AE182" s="6" t="e">
        <f>(1-VLOOKUP($W182,Послуги!$A$6:$K$11,Послуги!I$2+1,FALSE))*Послуги!I$4</f>
        <v>#N/A</v>
      </c>
      <c r="AF182" s="6" t="e">
        <f>(1-VLOOKUP($W182,Послуги!$A$6:$K$11,Послуги!J$2+1,FALSE))*Послуги!J$4</f>
        <v>#N/A</v>
      </c>
      <c r="AG182" s="6" t="e">
        <f>(1-VLOOKUP($W182,Послуги!$A$6:$K$11,Послуги!K$2+1,FALSE))*Послуги!K$4</f>
        <v>#N/A</v>
      </c>
    </row>
    <row r="183" spans="12:33" x14ac:dyDescent="0.25">
      <c r="L183" s="65">
        <f t="shared" si="10"/>
        <v>0</v>
      </c>
      <c r="M183" s="26">
        <f t="shared" si="12"/>
        <v>0</v>
      </c>
      <c r="N183" s="65">
        <f t="shared" si="13"/>
        <v>0</v>
      </c>
      <c r="V183" s="65">
        <f t="shared" si="11"/>
        <v>0</v>
      </c>
      <c r="W183" s="6" t="e">
        <f>VLOOKUP(F183,Номери!$A$2:$B$34,2,FALSE)</f>
        <v>#N/A</v>
      </c>
      <c r="X183" s="6" t="e">
        <f>(1-VLOOKUP($W183,Послуги!$A$6:$K$11,Послуги!B$2+1,FALSE))*Послуги!B$4</f>
        <v>#N/A</v>
      </c>
      <c r="Y183" s="6" t="e">
        <f>(1-VLOOKUP($W183,Послуги!$A$6:$K$11,Послуги!C$2+1,FALSE))*Послуги!C$4</f>
        <v>#N/A</v>
      </c>
      <c r="Z183" s="6" t="e">
        <f>(1-VLOOKUP($W183,Послуги!$A$6:$K$11,Послуги!D$2+1,FALSE))*Послуги!D$4</f>
        <v>#N/A</v>
      </c>
      <c r="AA183" s="6" t="e">
        <f>(1-VLOOKUP($W183,Послуги!$A$6:$K$11,Послуги!E$2+1,FALSE))*Послуги!E$4</f>
        <v>#N/A</v>
      </c>
      <c r="AB183" s="6" t="e">
        <f>(1-VLOOKUP($W183,Послуги!$A$6:$K$11,Послуги!F$2+1,FALSE))*Послуги!F$4</f>
        <v>#N/A</v>
      </c>
      <c r="AC183" s="6" t="e">
        <f>(1-VLOOKUP($W183,Послуги!$A$6:$K$11,Послуги!G$2+1,FALSE))*Послуги!G$4</f>
        <v>#N/A</v>
      </c>
      <c r="AD183" s="6" t="e">
        <f>(1-VLOOKUP($W183,Послуги!$A$6:$K$11,Послуги!H$2+1,FALSE))*Послуги!H$4</f>
        <v>#N/A</v>
      </c>
      <c r="AE183" s="6" t="e">
        <f>(1-VLOOKUP($W183,Послуги!$A$6:$K$11,Послуги!I$2+1,FALSE))*Послуги!I$4</f>
        <v>#N/A</v>
      </c>
      <c r="AF183" s="6" t="e">
        <f>(1-VLOOKUP($W183,Послуги!$A$6:$K$11,Послуги!J$2+1,FALSE))*Послуги!J$4</f>
        <v>#N/A</v>
      </c>
      <c r="AG183" s="6" t="e">
        <f>(1-VLOOKUP($W183,Послуги!$A$6:$K$11,Послуги!K$2+1,FALSE))*Послуги!K$4</f>
        <v>#N/A</v>
      </c>
    </row>
    <row r="184" spans="12:33" x14ac:dyDescent="0.25">
      <c r="L184" s="65">
        <f t="shared" si="10"/>
        <v>0</v>
      </c>
      <c r="M184" s="26">
        <f t="shared" si="12"/>
        <v>0</v>
      </c>
      <c r="N184" s="65">
        <f t="shared" si="13"/>
        <v>0</v>
      </c>
      <c r="V184" s="65">
        <f t="shared" si="11"/>
        <v>0</v>
      </c>
      <c r="W184" s="6" t="e">
        <f>VLOOKUP(F184,Номери!$A$2:$B$34,2,FALSE)</f>
        <v>#N/A</v>
      </c>
      <c r="X184" s="6" t="e">
        <f>(1-VLOOKUP($W184,Послуги!$A$6:$K$11,Послуги!B$2+1,FALSE))*Послуги!B$4</f>
        <v>#N/A</v>
      </c>
      <c r="Y184" s="6" t="e">
        <f>(1-VLOOKUP($W184,Послуги!$A$6:$K$11,Послуги!C$2+1,FALSE))*Послуги!C$4</f>
        <v>#N/A</v>
      </c>
      <c r="Z184" s="6" t="e">
        <f>(1-VLOOKUP($W184,Послуги!$A$6:$K$11,Послуги!D$2+1,FALSE))*Послуги!D$4</f>
        <v>#N/A</v>
      </c>
      <c r="AA184" s="6" t="e">
        <f>(1-VLOOKUP($W184,Послуги!$A$6:$K$11,Послуги!E$2+1,FALSE))*Послуги!E$4</f>
        <v>#N/A</v>
      </c>
      <c r="AB184" s="6" t="e">
        <f>(1-VLOOKUP($W184,Послуги!$A$6:$K$11,Послуги!F$2+1,FALSE))*Послуги!F$4</f>
        <v>#N/A</v>
      </c>
      <c r="AC184" s="6" t="e">
        <f>(1-VLOOKUP($W184,Послуги!$A$6:$K$11,Послуги!G$2+1,FALSE))*Послуги!G$4</f>
        <v>#N/A</v>
      </c>
      <c r="AD184" s="6" t="e">
        <f>(1-VLOOKUP($W184,Послуги!$A$6:$K$11,Послуги!H$2+1,FALSE))*Послуги!H$4</f>
        <v>#N/A</v>
      </c>
      <c r="AE184" s="6" t="e">
        <f>(1-VLOOKUP($W184,Послуги!$A$6:$K$11,Послуги!I$2+1,FALSE))*Послуги!I$4</f>
        <v>#N/A</v>
      </c>
      <c r="AF184" s="6" t="e">
        <f>(1-VLOOKUP($W184,Послуги!$A$6:$K$11,Послуги!J$2+1,FALSE))*Послуги!J$4</f>
        <v>#N/A</v>
      </c>
      <c r="AG184" s="6" t="e">
        <f>(1-VLOOKUP($W184,Послуги!$A$6:$K$11,Послуги!K$2+1,FALSE))*Послуги!K$4</f>
        <v>#N/A</v>
      </c>
    </row>
    <row r="185" spans="12:33" x14ac:dyDescent="0.25">
      <c r="L185" s="65">
        <f t="shared" si="10"/>
        <v>0</v>
      </c>
      <c r="M185" s="26">
        <f t="shared" si="12"/>
        <v>0</v>
      </c>
      <c r="N185" s="65">
        <f t="shared" si="13"/>
        <v>0</v>
      </c>
      <c r="V185" s="65">
        <f t="shared" si="11"/>
        <v>0</v>
      </c>
      <c r="W185" s="6" t="e">
        <f>VLOOKUP(F185,Номери!$A$2:$B$34,2,FALSE)</f>
        <v>#N/A</v>
      </c>
      <c r="X185" s="6" t="e">
        <f>(1-VLOOKUP($W185,Послуги!$A$6:$K$11,Послуги!B$2+1,FALSE))*Послуги!B$4</f>
        <v>#N/A</v>
      </c>
      <c r="Y185" s="6" t="e">
        <f>(1-VLOOKUP($W185,Послуги!$A$6:$K$11,Послуги!C$2+1,FALSE))*Послуги!C$4</f>
        <v>#N/A</v>
      </c>
      <c r="Z185" s="6" t="e">
        <f>(1-VLOOKUP($W185,Послуги!$A$6:$K$11,Послуги!D$2+1,FALSE))*Послуги!D$4</f>
        <v>#N/A</v>
      </c>
      <c r="AA185" s="6" t="e">
        <f>(1-VLOOKUP($W185,Послуги!$A$6:$K$11,Послуги!E$2+1,FALSE))*Послуги!E$4</f>
        <v>#N/A</v>
      </c>
      <c r="AB185" s="6" t="e">
        <f>(1-VLOOKUP($W185,Послуги!$A$6:$K$11,Послуги!F$2+1,FALSE))*Послуги!F$4</f>
        <v>#N/A</v>
      </c>
      <c r="AC185" s="6" t="e">
        <f>(1-VLOOKUP($W185,Послуги!$A$6:$K$11,Послуги!G$2+1,FALSE))*Послуги!G$4</f>
        <v>#N/A</v>
      </c>
      <c r="AD185" s="6" t="e">
        <f>(1-VLOOKUP($W185,Послуги!$A$6:$K$11,Послуги!H$2+1,FALSE))*Послуги!H$4</f>
        <v>#N/A</v>
      </c>
      <c r="AE185" s="6" t="e">
        <f>(1-VLOOKUP($W185,Послуги!$A$6:$K$11,Послуги!I$2+1,FALSE))*Послуги!I$4</f>
        <v>#N/A</v>
      </c>
      <c r="AF185" s="6" t="e">
        <f>(1-VLOOKUP($W185,Послуги!$A$6:$K$11,Послуги!J$2+1,FALSE))*Послуги!J$4</f>
        <v>#N/A</v>
      </c>
      <c r="AG185" s="6" t="e">
        <f>(1-VLOOKUP($W185,Послуги!$A$6:$K$11,Послуги!K$2+1,FALSE))*Послуги!K$4</f>
        <v>#N/A</v>
      </c>
    </row>
    <row r="186" spans="12:33" x14ac:dyDescent="0.25">
      <c r="L186" s="65">
        <f t="shared" si="10"/>
        <v>0</v>
      </c>
      <c r="M186" s="26">
        <f t="shared" si="12"/>
        <v>0</v>
      </c>
      <c r="N186" s="65">
        <f t="shared" si="13"/>
        <v>0</v>
      </c>
      <c r="V186" s="65">
        <f t="shared" si="11"/>
        <v>0</v>
      </c>
      <c r="W186" s="6" t="e">
        <f>VLOOKUP(F186,Номери!$A$2:$B$34,2,FALSE)</f>
        <v>#N/A</v>
      </c>
      <c r="X186" s="6" t="e">
        <f>(1-VLOOKUP($W186,Послуги!$A$6:$K$11,Послуги!B$2+1,FALSE))*Послуги!B$4</f>
        <v>#N/A</v>
      </c>
      <c r="Y186" s="6" t="e">
        <f>(1-VLOOKUP($W186,Послуги!$A$6:$K$11,Послуги!C$2+1,FALSE))*Послуги!C$4</f>
        <v>#N/A</v>
      </c>
      <c r="Z186" s="6" t="e">
        <f>(1-VLOOKUP($W186,Послуги!$A$6:$K$11,Послуги!D$2+1,FALSE))*Послуги!D$4</f>
        <v>#N/A</v>
      </c>
      <c r="AA186" s="6" t="e">
        <f>(1-VLOOKUP($W186,Послуги!$A$6:$K$11,Послуги!E$2+1,FALSE))*Послуги!E$4</f>
        <v>#N/A</v>
      </c>
      <c r="AB186" s="6" t="e">
        <f>(1-VLOOKUP($W186,Послуги!$A$6:$K$11,Послуги!F$2+1,FALSE))*Послуги!F$4</f>
        <v>#N/A</v>
      </c>
      <c r="AC186" s="6" t="e">
        <f>(1-VLOOKUP($W186,Послуги!$A$6:$K$11,Послуги!G$2+1,FALSE))*Послуги!G$4</f>
        <v>#N/A</v>
      </c>
      <c r="AD186" s="6" t="e">
        <f>(1-VLOOKUP($W186,Послуги!$A$6:$K$11,Послуги!H$2+1,FALSE))*Послуги!H$4</f>
        <v>#N/A</v>
      </c>
      <c r="AE186" s="6" t="e">
        <f>(1-VLOOKUP($W186,Послуги!$A$6:$K$11,Послуги!I$2+1,FALSE))*Послуги!I$4</f>
        <v>#N/A</v>
      </c>
      <c r="AF186" s="6" t="e">
        <f>(1-VLOOKUP($W186,Послуги!$A$6:$K$11,Послуги!J$2+1,FALSE))*Послуги!J$4</f>
        <v>#N/A</v>
      </c>
      <c r="AG186" s="6" t="e">
        <f>(1-VLOOKUP($W186,Послуги!$A$6:$K$11,Послуги!K$2+1,FALSE))*Послуги!K$4</f>
        <v>#N/A</v>
      </c>
    </row>
    <row r="187" spans="12:33" x14ac:dyDescent="0.25">
      <c r="L187" s="65">
        <f t="shared" si="10"/>
        <v>0</v>
      </c>
      <c r="M187" s="26">
        <f t="shared" si="12"/>
        <v>0</v>
      </c>
      <c r="N187" s="65">
        <f t="shared" si="13"/>
        <v>0</v>
      </c>
      <c r="V187" s="65">
        <f t="shared" si="11"/>
        <v>0</v>
      </c>
      <c r="W187" s="6" t="e">
        <f>VLOOKUP(F187,Номери!$A$2:$B$34,2,FALSE)</f>
        <v>#N/A</v>
      </c>
      <c r="X187" s="6" t="e">
        <f>(1-VLOOKUP($W187,Послуги!$A$6:$K$11,Послуги!B$2+1,FALSE))*Послуги!B$4</f>
        <v>#N/A</v>
      </c>
      <c r="Y187" s="6" t="e">
        <f>(1-VLOOKUP($W187,Послуги!$A$6:$K$11,Послуги!C$2+1,FALSE))*Послуги!C$4</f>
        <v>#N/A</v>
      </c>
      <c r="Z187" s="6" t="e">
        <f>(1-VLOOKUP($W187,Послуги!$A$6:$K$11,Послуги!D$2+1,FALSE))*Послуги!D$4</f>
        <v>#N/A</v>
      </c>
      <c r="AA187" s="6" t="e">
        <f>(1-VLOOKUP($W187,Послуги!$A$6:$K$11,Послуги!E$2+1,FALSE))*Послуги!E$4</f>
        <v>#N/A</v>
      </c>
      <c r="AB187" s="6" t="e">
        <f>(1-VLOOKUP($W187,Послуги!$A$6:$K$11,Послуги!F$2+1,FALSE))*Послуги!F$4</f>
        <v>#N/A</v>
      </c>
      <c r="AC187" s="6" t="e">
        <f>(1-VLOOKUP($W187,Послуги!$A$6:$K$11,Послуги!G$2+1,FALSE))*Послуги!G$4</f>
        <v>#N/A</v>
      </c>
      <c r="AD187" s="6" t="e">
        <f>(1-VLOOKUP($W187,Послуги!$A$6:$K$11,Послуги!H$2+1,FALSE))*Послуги!H$4</f>
        <v>#N/A</v>
      </c>
      <c r="AE187" s="6" t="e">
        <f>(1-VLOOKUP($W187,Послуги!$A$6:$K$11,Послуги!I$2+1,FALSE))*Послуги!I$4</f>
        <v>#N/A</v>
      </c>
      <c r="AF187" s="6" t="e">
        <f>(1-VLOOKUP($W187,Послуги!$A$6:$K$11,Послуги!J$2+1,FALSE))*Послуги!J$4</f>
        <v>#N/A</v>
      </c>
      <c r="AG187" s="6" t="e">
        <f>(1-VLOOKUP($W187,Послуги!$A$6:$K$11,Послуги!K$2+1,FALSE))*Послуги!K$4</f>
        <v>#N/A</v>
      </c>
    </row>
    <row r="188" spans="12:33" x14ac:dyDescent="0.25">
      <c r="L188" s="65">
        <f t="shared" si="10"/>
        <v>0</v>
      </c>
      <c r="M188" s="26">
        <f t="shared" si="12"/>
        <v>0</v>
      </c>
      <c r="N188" s="65">
        <f t="shared" si="13"/>
        <v>0</v>
      </c>
      <c r="V188" s="65">
        <f t="shared" si="11"/>
        <v>0</v>
      </c>
      <c r="W188" s="6" t="e">
        <f>VLOOKUP(F188,Номери!$A$2:$B$34,2,FALSE)</f>
        <v>#N/A</v>
      </c>
      <c r="X188" s="6" t="e">
        <f>(1-VLOOKUP($W188,Послуги!$A$6:$K$11,Послуги!B$2+1,FALSE))*Послуги!B$4</f>
        <v>#N/A</v>
      </c>
      <c r="Y188" s="6" t="e">
        <f>(1-VLOOKUP($W188,Послуги!$A$6:$K$11,Послуги!C$2+1,FALSE))*Послуги!C$4</f>
        <v>#N/A</v>
      </c>
      <c r="Z188" s="6" t="e">
        <f>(1-VLOOKUP($W188,Послуги!$A$6:$K$11,Послуги!D$2+1,FALSE))*Послуги!D$4</f>
        <v>#N/A</v>
      </c>
      <c r="AA188" s="6" t="e">
        <f>(1-VLOOKUP($W188,Послуги!$A$6:$K$11,Послуги!E$2+1,FALSE))*Послуги!E$4</f>
        <v>#N/A</v>
      </c>
      <c r="AB188" s="6" t="e">
        <f>(1-VLOOKUP($W188,Послуги!$A$6:$K$11,Послуги!F$2+1,FALSE))*Послуги!F$4</f>
        <v>#N/A</v>
      </c>
      <c r="AC188" s="6" t="e">
        <f>(1-VLOOKUP($W188,Послуги!$A$6:$K$11,Послуги!G$2+1,FALSE))*Послуги!G$4</f>
        <v>#N/A</v>
      </c>
      <c r="AD188" s="6" t="e">
        <f>(1-VLOOKUP($W188,Послуги!$A$6:$K$11,Послуги!H$2+1,FALSE))*Послуги!H$4</f>
        <v>#N/A</v>
      </c>
      <c r="AE188" s="6" t="e">
        <f>(1-VLOOKUP($W188,Послуги!$A$6:$K$11,Послуги!I$2+1,FALSE))*Послуги!I$4</f>
        <v>#N/A</v>
      </c>
      <c r="AF188" s="6" t="e">
        <f>(1-VLOOKUP($W188,Послуги!$A$6:$K$11,Послуги!J$2+1,FALSE))*Послуги!J$4</f>
        <v>#N/A</v>
      </c>
      <c r="AG188" s="6" t="e">
        <f>(1-VLOOKUP($W188,Послуги!$A$6:$K$11,Послуги!K$2+1,FALSE))*Послуги!K$4</f>
        <v>#N/A</v>
      </c>
    </row>
    <row r="189" spans="12:33" x14ac:dyDescent="0.25">
      <c r="L189" s="65">
        <f t="shared" si="10"/>
        <v>0</v>
      </c>
      <c r="M189" s="26">
        <f t="shared" si="12"/>
        <v>0</v>
      </c>
      <c r="N189" s="65">
        <f t="shared" si="13"/>
        <v>0</v>
      </c>
      <c r="V189" s="65">
        <f t="shared" si="11"/>
        <v>0</v>
      </c>
      <c r="W189" s="6" t="e">
        <f>VLOOKUP(F189,Номери!$A$2:$B$34,2,FALSE)</f>
        <v>#N/A</v>
      </c>
      <c r="X189" s="6" t="e">
        <f>(1-VLOOKUP($W189,Послуги!$A$6:$K$11,Послуги!B$2+1,FALSE))*Послуги!B$4</f>
        <v>#N/A</v>
      </c>
      <c r="Y189" s="6" t="e">
        <f>(1-VLOOKUP($W189,Послуги!$A$6:$K$11,Послуги!C$2+1,FALSE))*Послуги!C$4</f>
        <v>#N/A</v>
      </c>
      <c r="Z189" s="6" t="e">
        <f>(1-VLOOKUP($W189,Послуги!$A$6:$K$11,Послуги!D$2+1,FALSE))*Послуги!D$4</f>
        <v>#N/A</v>
      </c>
      <c r="AA189" s="6" t="e">
        <f>(1-VLOOKUP($W189,Послуги!$A$6:$K$11,Послуги!E$2+1,FALSE))*Послуги!E$4</f>
        <v>#N/A</v>
      </c>
      <c r="AB189" s="6" t="e">
        <f>(1-VLOOKUP($W189,Послуги!$A$6:$K$11,Послуги!F$2+1,FALSE))*Послуги!F$4</f>
        <v>#N/A</v>
      </c>
      <c r="AC189" s="6" t="e">
        <f>(1-VLOOKUP($W189,Послуги!$A$6:$K$11,Послуги!G$2+1,FALSE))*Послуги!G$4</f>
        <v>#N/A</v>
      </c>
      <c r="AD189" s="6" t="e">
        <f>(1-VLOOKUP($W189,Послуги!$A$6:$K$11,Послуги!H$2+1,FALSE))*Послуги!H$4</f>
        <v>#N/A</v>
      </c>
      <c r="AE189" s="6" t="e">
        <f>(1-VLOOKUP($W189,Послуги!$A$6:$K$11,Послуги!I$2+1,FALSE))*Послуги!I$4</f>
        <v>#N/A</v>
      </c>
      <c r="AF189" s="6" t="e">
        <f>(1-VLOOKUP($W189,Послуги!$A$6:$K$11,Послуги!J$2+1,FALSE))*Послуги!J$4</f>
        <v>#N/A</v>
      </c>
      <c r="AG189" s="6" t="e">
        <f>(1-VLOOKUP($W189,Послуги!$A$6:$K$11,Послуги!K$2+1,FALSE))*Послуги!K$4</f>
        <v>#N/A</v>
      </c>
    </row>
    <row r="190" spans="12:33" x14ac:dyDescent="0.25">
      <c r="L190" s="65">
        <f t="shared" si="10"/>
        <v>0</v>
      </c>
      <c r="M190" s="26">
        <f t="shared" si="12"/>
        <v>0</v>
      </c>
      <c r="N190" s="65">
        <f t="shared" si="13"/>
        <v>0</v>
      </c>
      <c r="V190" s="65">
        <f t="shared" si="11"/>
        <v>0</v>
      </c>
      <c r="W190" s="6" t="e">
        <f>VLOOKUP(F190,Номери!$A$2:$B$34,2,FALSE)</f>
        <v>#N/A</v>
      </c>
      <c r="X190" s="6" t="e">
        <f>(1-VLOOKUP($W190,Послуги!$A$6:$K$11,Послуги!B$2+1,FALSE))*Послуги!B$4</f>
        <v>#N/A</v>
      </c>
      <c r="Y190" s="6" t="e">
        <f>(1-VLOOKUP($W190,Послуги!$A$6:$K$11,Послуги!C$2+1,FALSE))*Послуги!C$4</f>
        <v>#N/A</v>
      </c>
      <c r="Z190" s="6" t="e">
        <f>(1-VLOOKUP($W190,Послуги!$A$6:$K$11,Послуги!D$2+1,FALSE))*Послуги!D$4</f>
        <v>#N/A</v>
      </c>
      <c r="AA190" s="6" t="e">
        <f>(1-VLOOKUP($W190,Послуги!$A$6:$K$11,Послуги!E$2+1,FALSE))*Послуги!E$4</f>
        <v>#N/A</v>
      </c>
      <c r="AB190" s="6" t="e">
        <f>(1-VLOOKUP($W190,Послуги!$A$6:$K$11,Послуги!F$2+1,FALSE))*Послуги!F$4</f>
        <v>#N/A</v>
      </c>
      <c r="AC190" s="6" t="e">
        <f>(1-VLOOKUP($W190,Послуги!$A$6:$K$11,Послуги!G$2+1,FALSE))*Послуги!G$4</f>
        <v>#N/A</v>
      </c>
      <c r="AD190" s="6" t="e">
        <f>(1-VLOOKUP($W190,Послуги!$A$6:$K$11,Послуги!H$2+1,FALSE))*Послуги!H$4</f>
        <v>#N/A</v>
      </c>
      <c r="AE190" s="6" t="e">
        <f>(1-VLOOKUP($W190,Послуги!$A$6:$K$11,Послуги!I$2+1,FALSE))*Послуги!I$4</f>
        <v>#N/A</v>
      </c>
      <c r="AF190" s="6" t="e">
        <f>(1-VLOOKUP($W190,Послуги!$A$6:$K$11,Послуги!J$2+1,FALSE))*Послуги!J$4</f>
        <v>#N/A</v>
      </c>
      <c r="AG190" s="6" t="e">
        <f>(1-VLOOKUP($W190,Послуги!$A$6:$K$11,Послуги!K$2+1,FALSE))*Послуги!K$4</f>
        <v>#N/A</v>
      </c>
    </row>
    <row r="191" spans="12:33" x14ac:dyDescent="0.25">
      <c r="L191" s="65">
        <f t="shared" si="10"/>
        <v>0</v>
      </c>
      <c r="M191" s="26">
        <f t="shared" si="12"/>
        <v>0</v>
      </c>
      <c r="N191" s="65">
        <f t="shared" si="13"/>
        <v>0</v>
      </c>
      <c r="V191" s="65">
        <f t="shared" si="11"/>
        <v>0</v>
      </c>
      <c r="W191" s="6" t="e">
        <f>VLOOKUP(F191,Номери!$A$2:$B$34,2,FALSE)</f>
        <v>#N/A</v>
      </c>
      <c r="X191" s="6" t="e">
        <f>(1-VLOOKUP($W191,Послуги!$A$6:$K$11,Послуги!B$2+1,FALSE))*Послуги!B$4</f>
        <v>#N/A</v>
      </c>
      <c r="Y191" s="6" t="e">
        <f>(1-VLOOKUP($W191,Послуги!$A$6:$K$11,Послуги!C$2+1,FALSE))*Послуги!C$4</f>
        <v>#N/A</v>
      </c>
      <c r="Z191" s="6" t="e">
        <f>(1-VLOOKUP($W191,Послуги!$A$6:$K$11,Послуги!D$2+1,FALSE))*Послуги!D$4</f>
        <v>#N/A</v>
      </c>
      <c r="AA191" s="6" t="e">
        <f>(1-VLOOKUP($W191,Послуги!$A$6:$K$11,Послуги!E$2+1,FALSE))*Послуги!E$4</f>
        <v>#N/A</v>
      </c>
      <c r="AB191" s="6" t="e">
        <f>(1-VLOOKUP($W191,Послуги!$A$6:$K$11,Послуги!F$2+1,FALSE))*Послуги!F$4</f>
        <v>#N/A</v>
      </c>
      <c r="AC191" s="6" t="e">
        <f>(1-VLOOKUP($W191,Послуги!$A$6:$K$11,Послуги!G$2+1,FALSE))*Послуги!G$4</f>
        <v>#N/A</v>
      </c>
      <c r="AD191" s="6" t="e">
        <f>(1-VLOOKUP($W191,Послуги!$A$6:$K$11,Послуги!H$2+1,FALSE))*Послуги!H$4</f>
        <v>#N/A</v>
      </c>
      <c r="AE191" s="6" t="e">
        <f>(1-VLOOKUP($W191,Послуги!$A$6:$K$11,Послуги!I$2+1,FALSE))*Послуги!I$4</f>
        <v>#N/A</v>
      </c>
      <c r="AF191" s="6" t="e">
        <f>(1-VLOOKUP($W191,Послуги!$A$6:$K$11,Послуги!J$2+1,FALSE))*Послуги!J$4</f>
        <v>#N/A</v>
      </c>
      <c r="AG191" s="6" t="e">
        <f>(1-VLOOKUP($W191,Послуги!$A$6:$K$11,Послуги!K$2+1,FALSE))*Послуги!K$4</f>
        <v>#N/A</v>
      </c>
    </row>
    <row r="192" spans="12:33" x14ac:dyDescent="0.25">
      <c r="L192" s="65">
        <f t="shared" si="10"/>
        <v>0</v>
      </c>
      <c r="M192" s="26">
        <f t="shared" si="12"/>
        <v>0</v>
      </c>
      <c r="N192" s="65">
        <f t="shared" si="13"/>
        <v>0</v>
      </c>
      <c r="V192" s="65">
        <f t="shared" si="11"/>
        <v>0</v>
      </c>
      <c r="W192" s="6" t="e">
        <f>VLOOKUP(F192,Номери!$A$2:$B$34,2,FALSE)</f>
        <v>#N/A</v>
      </c>
      <c r="X192" s="6" t="e">
        <f>(1-VLOOKUP($W192,Послуги!$A$6:$K$11,Послуги!B$2+1,FALSE))*Послуги!B$4</f>
        <v>#N/A</v>
      </c>
      <c r="Y192" s="6" t="e">
        <f>(1-VLOOKUP($W192,Послуги!$A$6:$K$11,Послуги!C$2+1,FALSE))*Послуги!C$4</f>
        <v>#N/A</v>
      </c>
      <c r="Z192" s="6" t="e">
        <f>(1-VLOOKUP($W192,Послуги!$A$6:$K$11,Послуги!D$2+1,FALSE))*Послуги!D$4</f>
        <v>#N/A</v>
      </c>
      <c r="AA192" s="6" t="e">
        <f>(1-VLOOKUP($W192,Послуги!$A$6:$K$11,Послуги!E$2+1,FALSE))*Послуги!E$4</f>
        <v>#N/A</v>
      </c>
      <c r="AB192" s="6" t="e">
        <f>(1-VLOOKUP($W192,Послуги!$A$6:$K$11,Послуги!F$2+1,FALSE))*Послуги!F$4</f>
        <v>#N/A</v>
      </c>
      <c r="AC192" s="6" t="e">
        <f>(1-VLOOKUP($W192,Послуги!$A$6:$K$11,Послуги!G$2+1,FALSE))*Послуги!G$4</f>
        <v>#N/A</v>
      </c>
      <c r="AD192" s="6" t="e">
        <f>(1-VLOOKUP($W192,Послуги!$A$6:$K$11,Послуги!H$2+1,FALSE))*Послуги!H$4</f>
        <v>#N/A</v>
      </c>
      <c r="AE192" s="6" t="e">
        <f>(1-VLOOKUP($W192,Послуги!$A$6:$K$11,Послуги!I$2+1,FALSE))*Послуги!I$4</f>
        <v>#N/A</v>
      </c>
      <c r="AF192" s="6" t="e">
        <f>(1-VLOOKUP($W192,Послуги!$A$6:$K$11,Послуги!J$2+1,FALSE))*Послуги!J$4</f>
        <v>#N/A</v>
      </c>
      <c r="AG192" s="6" t="e">
        <f>(1-VLOOKUP($W192,Послуги!$A$6:$K$11,Послуги!K$2+1,FALSE))*Послуги!K$4</f>
        <v>#N/A</v>
      </c>
    </row>
    <row r="193" spans="12:33" x14ac:dyDescent="0.25">
      <c r="L193" s="65">
        <f t="shared" si="10"/>
        <v>0</v>
      </c>
      <c r="M193" s="26">
        <f t="shared" si="12"/>
        <v>0</v>
      </c>
      <c r="N193" s="65">
        <f t="shared" si="13"/>
        <v>0</v>
      </c>
      <c r="V193" s="65">
        <f t="shared" si="11"/>
        <v>0</v>
      </c>
      <c r="W193" s="6" t="e">
        <f>VLOOKUP(F193,Номери!$A$2:$B$34,2,FALSE)</f>
        <v>#N/A</v>
      </c>
      <c r="X193" s="6" t="e">
        <f>(1-VLOOKUP($W193,Послуги!$A$6:$K$11,Послуги!B$2+1,FALSE))*Послуги!B$4</f>
        <v>#N/A</v>
      </c>
      <c r="Y193" s="6" t="e">
        <f>(1-VLOOKUP($W193,Послуги!$A$6:$K$11,Послуги!C$2+1,FALSE))*Послуги!C$4</f>
        <v>#N/A</v>
      </c>
      <c r="Z193" s="6" t="e">
        <f>(1-VLOOKUP($W193,Послуги!$A$6:$K$11,Послуги!D$2+1,FALSE))*Послуги!D$4</f>
        <v>#N/A</v>
      </c>
      <c r="AA193" s="6" t="e">
        <f>(1-VLOOKUP($W193,Послуги!$A$6:$K$11,Послуги!E$2+1,FALSE))*Послуги!E$4</f>
        <v>#N/A</v>
      </c>
      <c r="AB193" s="6" t="e">
        <f>(1-VLOOKUP($W193,Послуги!$A$6:$K$11,Послуги!F$2+1,FALSE))*Послуги!F$4</f>
        <v>#N/A</v>
      </c>
      <c r="AC193" s="6" t="e">
        <f>(1-VLOOKUP($W193,Послуги!$A$6:$K$11,Послуги!G$2+1,FALSE))*Послуги!G$4</f>
        <v>#N/A</v>
      </c>
      <c r="AD193" s="6" t="e">
        <f>(1-VLOOKUP($W193,Послуги!$A$6:$K$11,Послуги!H$2+1,FALSE))*Послуги!H$4</f>
        <v>#N/A</v>
      </c>
      <c r="AE193" s="6" t="e">
        <f>(1-VLOOKUP($W193,Послуги!$A$6:$K$11,Послуги!I$2+1,FALSE))*Послуги!I$4</f>
        <v>#N/A</v>
      </c>
      <c r="AF193" s="6" t="e">
        <f>(1-VLOOKUP($W193,Послуги!$A$6:$K$11,Послуги!J$2+1,FALSE))*Послуги!J$4</f>
        <v>#N/A</v>
      </c>
      <c r="AG193" s="6" t="e">
        <f>(1-VLOOKUP($W193,Послуги!$A$6:$K$11,Послуги!K$2+1,FALSE))*Послуги!K$4</f>
        <v>#N/A</v>
      </c>
    </row>
    <row r="194" spans="12:33" x14ac:dyDescent="0.25">
      <c r="L194" s="65">
        <f t="shared" si="10"/>
        <v>0</v>
      </c>
      <c r="M194" s="26">
        <f t="shared" si="12"/>
        <v>0</v>
      </c>
      <c r="N194" s="65">
        <f t="shared" si="13"/>
        <v>0</v>
      </c>
      <c r="V194" s="65">
        <f t="shared" si="11"/>
        <v>0</v>
      </c>
      <c r="W194" s="6" t="e">
        <f>VLOOKUP(F194,Номери!$A$2:$B$34,2,FALSE)</f>
        <v>#N/A</v>
      </c>
      <c r="X194" s="6" t="e">
        <f>(1-VLOOKUP($W194,Послуги!$A$6:$K$11,Послуги!B$2+1,FALSE))*Послуги!B$4</f>
        <v>#N/A</v>
      </c>
      <c r="Y194" s="6" t="e">
        <f>(1-VLOOKUP($W194,Послуги!$A$6:$K$11,Послуги!C$2+1,FALSE))*Послуги!C$4</f>
        <v>#N/A</v>
      </c>
      <c r="Z194" s="6" t="e">
        <f>(1-VLOOKUP($W194,Послуги!$A$6:$K$11,Послуги!D$2+1,FALSE))*Послуги!D$4</f>
        <v>#N/A</v>
      </c>
      <c r="AA194" s="6" t="e">
        <f>(1-VLOOKUP($W194,Послуги!$A$6:$K$11,Послуги!E$2+1,FALSE))*Послуги!E$4</f>
        <v>#N/A</v>
      </c>
      <c r="AB194" s="6" t="e">
        <f>(1-VLOOKUP($W194,Послуги!$A$6:$K$11,Послуги!F$2+1,FALSE))*Послуги!F$4</f>
        <v>#N/A</v>
      </c>
      <c r="AC194" s="6" t="e">
        <f>(1-VLOOKUP($W194,Послуги!$A$6:$K$11,Послуги!G$2+1,FALSE))*Послуги!G$4</f>
        <v>#N/A</v>
      </c>
      <c r="AD194" s="6" t="e">
        <f>(1-VLOOKUP($W194,Послуги!$A$6:$K$11,Послуги!H$2+1,FALSE))*Послуги!H$4</f>
        <v>#N/A</v>
      </c>
      <c r="AE194" s="6" t="e">
        <f>(1-VLOOKUP($W194,Послуги!$A$6:$K$11,Послуги!I$2+1,FALSE))*Послуги!I$4</f>
        <v>#N/A</v>
      </c>
      <c r="AF194" s="6" t="e">
        <f>(1-VLOOKUP($W194,Послуги!$A$6:$K$11,Послуги!J$2+1,FALSE))*Послуги!J$4</f>
        <v>#N/A</v>
      </c>
      <c r="AG194" s="6" t="e">
        <f>(1-VLOOKUP($W194,Послуги!$A$6:$K$11,Послуги!K$2+1,FALSE))*Послуги!K$4</f>
        <v>#N/A</v>
      </c>
    </row>
    <row r="195" spans="12:33" x14ac:dyDescent="0.25">
      <c r="L195" s="65">
        <f t="shared" ref="L195:L202" si="14">IFERROR(SUMPRODUCT(I195:K195,AE195:AG195),0)</f>
        <v>0</v>
      </c>
      <c r="M195" s="26">
        <f t="shared" si="12"/>
        <v>0</v>
      </c>
      <c r="N195" s="65">
        <f t="shared" si="13"/>
        <v>0</v>
      </c>
      <c r="V195" s="65">
        <f t="shared" ref="V195:V202" si="15">IFERROR(SUMPRODUCT(O195:U195,X195:AD195),0)</f>
        <v>0</v>
      </c>
      <c r="W195" s="6" t="e">
        <f>VLOOKUP(F195,Номери!$A$2:$B$34,2,FALSE)</f>
        <v>#N/A</v>
      </c>
      <c r="X195" s="6" t="e">
        <f>(1-VLOOKUP($W195,Послуги!$A$6:$K$11,Послуги!B$2+1,FALSE))*Послуги!B$4</f>
        <v>#N/A</v>
      </c>
      <c r="Y195" s="6" t="e">
        <f>(1-VLOOKUP($W195,Послуги!$A$6:$K$11,Послуги!C$2+1,FALSE))*Послуги!C$4</f>
        <v>#N/A</v>
      </c>
      <c r="Z195" s="6" t="e">
        <f>(1-VLOOKUP($W195,Послуги!$A$6:$K$11,Послуги!D$2+1,FALSE))*Послуги!D$4</f>
        <v>#N/A</v>
      </c>
      <c r="AA195" s="6" t="e">
        <f>(1-VLOOKUP($W195,Послуги!$A$6:$K$11,Послуги!E$2+1,FALSE))*Послуги!E$4</f>
        <v>#N/A</v>
      </c>
      <c r="AB195" s="6" t="e">
        <f>(1-VLOOKUP($W195,Послуги!$A$6:$K$11,Послуги!F$2+1,FALSE))*Послуги!F$4</f>
        <v>#N/A</v>
      </c>
      <c r="AC195" s="6" t="e">
        <f>(1-VLOOKUP($W195,Послуги!$A$6:$K$11,Послуги!G$2+1,FALSE))*Послуги!G$4</f>
        <v>#N/A</v>
      </c>
      <c r="AD195" s="6" t="e">
        <f>(1-VLOOKUP($W195,Послуги!$A$6:$K$11,Послуги!H$2+1,FALSE))*Послуги!H$4</f>
        <v>#N/A</v>
      </c>
      <c r="AE195" s="6" t="e">
        <f>(1-VLOOKUP($W195,Послуги!$A$6:$K$11,Послуги!I$2+1,FALSE))*Послуги!I$4</f>
        <v>#N/A</v>
      </c>
      <c r="AF195" s="6" t="e">
        <f>(1-VLOOKUP($W195,Послуги!$A$6:$K$11,Послуги!J$2+1,FALSE))*Послуги!J$4</f>
        <v>#N/A</v>
      </c>
      <c r="AG195" s="6" t="e">
        <f>(1-VLOOKUP($W195,Послуги!$A$6:$K$11,Послуги!K$2+1,FALSE))*Послуги!K$4</f>
        <v>#N/A</v>
      </c>
    </row>
    <row r="196" spans="12:33" x14ac:dyDescent="0.25">
      <c r="L196" s="65">
        <f t="shared" si="14"/>
        <v>0</v>
      </c>
      <c r="M196" s="26">
        <f t="shared" si="12"/>
        <v>0</v>
      </c>
      <c r="N196" s="65">
        <f t="shared" si="13"/>
        <v>0</v>
      </c>
      <c r="V196" s="65">
        <f t="shared" si="15"/>
        <v>0</v>
      </c>
      <c r="W196" s="6" t="e">
        <f>VLOOKUP(F196,Номери!$A$2:$B$34,2,FALSE)</f>
        <v>#N/A</v>
      </c>
      <c r="X196" s="6" t="e">
        <f>(1-VLOOKUP($W196,Послуги!$A$6:$K$11,Послуги!B$2+1,FALSE))*Послуги!B$4</f>
        <v>#N/A</v>
      </c>
      <c r="Y196" s="6" t="e">
        <f>(1-VLOOKUP($W196,Послуги!$A$6:$K$11,Послуги!C$2+1,FALSE))*Послуги!C$4</f>
        <v>#N/A</v>
      </c>
      <c r="Z196" s="6" t="e">
        <f>(1-VLOOKUP($W196,Послуги!$A$6:$K$11,Послуги!D$2+1,FALSE))*Послуги!D$4</f>
        <v>#N/A</v>
      </c>
      <c r="AA196" s="6" t="e">
        <f>(1-VLOOKUP($W196,Послуги!$A$6:$K$11,Послуги!E$2+1,FALSE))*Послуги!E$4</f>
        <v>#N/A</v>
      </c>
      <c r="AB196" s="6" t="e">
        <f>(1-VLOOKUP($W196,Послуги!$A$6:$K$11,Послуги!F$2+1,FALSE))*Послуги!F$4</f>
        <v>#N/A</v>
      </c>
      <c r="AC196" s="6" t="e">
        <f>(1-VLOOKUP($W196,Послуги!$A$6:$K$11,Послуги!G$2+1,FALSE))*Послуги!G$4</f>
        <v>#N/A</v>
      </c>
      <c r="AD196" s="6" t="e">
        <f>(1-VLOOKUP($W196,Послуги!$A$6:$K$11,Послуги!H$2+1,FALSE))*Послуги!H$4</f>
        <v>#N/A</v>
      </c>
      <c r="AE196" s="6" t="e">
        <f>(1-VLOOKUP($W196,Послуги!$A$6:$K$11,Послуги!I$2+1,FALSE))*Послуги!I$4</f>
        <v>#N/A</v>
      </c>
      <c r="AF196" s="6" t="e">
        <f>(1-VLOOKUP($W196,Послуги!$A$6:$K$11,Послуги!J$2+1,FALSE))*Послуги!J$4</f>
        <v>#N/A</v>
      </c>
      <c r="AG196" s="6" t="e">
        <f>(1-VLOOKUP($W196,Послуги!$A$6:$K$11,Послуги!K$2+1,FALSE))*Послуги!K$4</f>
        <v>#N/A</v>
      </c>
    </row>
    <row r="197" spans="12:33" x14ac:dyDescent="0.25">
      <c r="L197" s="65">
        <f t="shared" si="14"/>
        <v>0</v>
      </c>
      <c r="M197" s="26">
        <f t="shared" si="12"/>
        <v>0</v>
      </c>
      <c r="N197" s="65">
        <f t="shared" si="13"/>
        <v>0</v>
      </c>
      <c r="V197" s="65">
        <f t="shared" si="15"/>
        <v>0</v>
      </c>
      <c r="W197" s="6" t="e">
        <f>VLOOKUP(F197,Номери!$A$2:$B$34,2,FALSE)</f>
        <v>#N/A</v>
      </c>
      <c r="X197" s="6" t="e">
        <f>(1-VLOOKUP($W197,Послуги!$A$6:$K$11,Послуги!B$2+1,FALSE))*Послуги!B$4</f>
        <v>#N/A</v>
      </c>
      <c r="Y197" s="6" t="e">
        <f>(1-VLOOKUP($W197,Послуги!$A$6:$K$11,Послуги!C$2+1,FALSE))*Послуги!C$4</f>
        <v>#N/A</v>
      </c>
      <c r="Z197" s="6" t="e">
        <f>(1-VLOOKUP($W197,Послуги!$A$6:$K$11,Послуги!D$2+1,FALSE))*Послуги!D$4</f>
        <v>#N/A</v>
      </c>
      <c r="AA197" s="6" t="e">
        <f>(1-VLOOKUP($W197,Послуги!$A$6:$K$11,Послуги!E$2+1,FALSE))*Послуги!E$4</f>
        <v>#N/A</v>
      </c>
      <c r="AB197" s="6" t="e">
        <f>(1-VLOOKUP($W197,Послуги!$A$6:$K$11,Послуги!F$2+1,FALSE))*Послуги!F$4</f>
        <v>#N/A</v>
      </c>
      <c r="AC197" s="6" t="e">
        <f>(1-VLOOKUP($W197,Послуги!$A$6:$K$11,Послуги!G$2+1,FALSE))*Послуги!G$4</f>
        <v>#N/A</v>
      </c>
      <c r="AD197" s="6" t="e">
        <f>(1-VLOOKUP($W197,Послуги!$A$6:$K$11,Послуги!H$2+1,FALSE))*Послуги!H$4</f>
        <v>#N/A</v>
      </c>
      <c r="AE197" s="6" t="e">
        <f>(1-VLOOKUP($W197,Послуги!$A$6:$K$11,Послуги!I$2+1,FALSE))*Послуги!I$4</f>
        <v>#N/A</v>
      </c>
      <c r="AF197" s="6" t="e">
        <f>(1-VLOOKUP($W197,Послуги!$A$6:$K$11,Послуги!J$2+1,FALSE))*Послуги!J$4</f>
        <v>#N/A</v>
      </c>
      <c r="AG197" s="6" t="e">
        <f>(1-VLOOKUP($W197,Послуги!$A$6:$K$11,Послуги!K$2+1,FALSE))*Послуги!K$4</f>
        <v>#N/A</v>
      </c>
    </row>
    <row r="198" spans="12:33" x14ac:dyDescent="0.25">
      <c r="L198" s="65">
        <f t="shared" si="14"/>
        <v>0</v>
      </c>
      <c r="M198" s="26">
        <f t="shared" si="12"/>
        <v>0</v>
      </c>
      <c r="N198" s="65">
        <f t="shared" si="13"/>
        <v>0</v>
      </c>
      <c r="V198" s="65">
        <f t="shared" si="15"/>
        <v>0</v>
      </c>
      <c r="W198" s="6" t="e">
        <f>VLOOKUP(F198,Номери!$A$2:$B$34,2,FALSE)</f>
        <v>#N/A</v>
      </c>
      <c r="X198" s="6" t="e">
        <f>(1-VLOOKUP($W198,Послуги!$A$6:$K$11,Послуги!B$2+1,FALSE))*Послуги!B$4</f>
        <v>#N/A</v>
      </c>
      <c r="Y198" s="6" t="e">
        <f>(1-VLOOKUP($W198,Послуги!$A$6:$K$11,Послуги!C$2+1,FALSE))*Послуги!C$4</f>
        <v>#N/A</v>
      </c>
      <c r="Z198" s="6" t="e">
        <f>(1-VLOOKUP($W198,Послуги!$A$6:$K$11,Послуги!D$2+1,FALSE))*Послуги!D$4</f>
        <v>#N/A</v>
      </c>
      <c r="AA198" s="6" t="e">
        <f>(1-VLOOKUP($W198,Послуги!$A$6:$K$11,Послуги!E$2+1,FALSE))*Послуги!E$4</f>
        <v>#N/A</v>
      </c>
      <c r="AB198" s="6" t="e">
        <f>(1-VLOOKUP($W198,Послуги!$A$6:$K$11,Послуги!F$2+1,FALSE))*Послуги!F$4</f>
        <v>#N/A</v>
      </c>
      <c r="AC198" s="6" t="e">
        <f>(1-VLOOKUP($W198,Послуги!$A$6:$K$11,Послуги!G$2+1,FALSE))*Послуги!G$4</f>
        <v>#N/A</v>
      </c>
      <c r="AD198" s="6" t="e">
        <f>(1-VLOOKUP($W198,Послуги!$A$6:$K$11,Послуги!H$2+1,FALSE))*Послуги!H$4</f>
        <v>#N/A</v>
      </c>
      <c r="AE198" s="6" t="e">
        <f>(1-VLOOKUP($W198,Послуги!$A$6:$K$11,Послуги!I$2+1,FALSE))*Послуги!I$4</f>
        <v>#N/A</v>
      </c>
      <c r="AF198" s="6" t="e">
        <f>(1-VLOOKUP($W198,Послуги!$A$6:$K$11,Послуги!J$2+1,FALSE))*Послуги!J$4</f>
        <v>#N/A</v>
      </c>
      <c r="AG198" s="6" t="e">
        <f>(1-VLOOKUP($W198,Послуги!$A$6:$K$11,Послуги!K$2+1,FALSE))*Послуги!K$4</f>
        <v>#N/A</v>
      </c>
    </row>
    <row r="199" spans="12:33" x14ac:dyDescent="0.25">
      <c r="L199" s="65">
        <f t="shared" si="14"/>
        <v>0</v>
      </c>
      <c r="M199" s="26">
        <f t="shared" si="12"/>
        <v>0</v>
      </c>
      <c r="N199" s="65">
        <f t="shared" si="13"/>
        <v>0</v>
      </c>
      <c r="V199" s="65">
        <f t="shared" si="15"/>
        <v>0</v>
      </c>
      <c r="W199" s="6" t="e">
        <f>VLOOKUP(F199,Номери!$A$2:$B$34,2,FALSE)</f>
        <v>#N/A</v>
      </c>
      <c r="X199" s="6" t="e">
        <f>(1-VLOOKUP($W199,Послуги!$A$6:$K$11,Послуги!B$2+1,FALSE))*Послуги!B$4</f>
        <v>#N/A</v>
      </c>
      <c r="Y199" s="6" t="e">
        <f>(1-VLOOKUP($W199,Послуги!$A$6:$K$11,Послуги!C$2+1,FALSE))*Послуги!C$4</f>
        <v>#N/A</v>
      </c>
      <c r="Z199" s="6" t="e">
        <f>(1-VLOOKUP($W199,Послуги!$A$6:$K$11,Послуги!D$2+1,FALSE))*Послуги!D$4</f>
        <v>#N/A</v>
      </c>
      <c r="AA199" s="6" t="e">
        <f>(1-VLOOKUP($W199,Послуги!$A$6:$K$11,Послуги!E$2+1,FALSE))*Послуги!E$4</f>
        <v>#N/A</v>
      </c>
      <c r="AB199" s="6" t="e">
        <f>(1-VLOOKUP($W199,Послуги!$A$6:$K$11,Послуги!F$2+1,FALSE))*Послуги!F$4</f>
        <v>#N/A</v>
      </c>
      <c r="AC199" s="6" t="e">
        <f>(1-VLOOKUP($W199,Послуги!$A$6:$K$11,Послуги!G$2+1,FALSE))*Послуги!G$4</f>
        <v>#N/A</v>
      </c>
      <c r="AD199" s="6" t="e">
        <f>(1-VLOOKUP($W199,Послуги!$A$6:$K$11,Послуги!H$2+1,FALSE))*Послуги!H$4</f>
        <v>#N/A</v>
      </c>
      <c r="AE199" s="6" t="e">
        <f>(1-VLOOKUP($W199,Послуги!$A$6:$K$11,Послуги!I$2+1,FALSE))*Послуги!I$4</f>
        <v>#N/A</v>
      </c>
      <c r="AF199" s="6" t="e">
        <f>(1-VLOOKUP($W199,Послуги!$A$6:$K$11,Послуги!J$2+1,FALSE))*Послуги!J$4</f>
        <v>#N/A</v>
      </c>
      <c r="AG199" s="6" t="e">
        <f>(1-VLOOKUP($W199,Послуги!$A$6:$K$11,Послуги!K$2+1,FALSE))*Послуги!K$4</f>
        <v>#N/A</v>
      </c>
    </row>
    <row r="200" spans="12:33" x14ac:dyDescent="0.25">
      <c r="L200" s="65">
        <f t="shared" si="14"/>
        <v>0</v>
      </c>
      <c r="M200" s="26">
        <f t="shared" si="12"/>
        <v>0</v>
      </c>
      <c r="N200" s="65">
        <f t="shared" si="13"/>
        <v>0</v>
      </c>
      <c r="V200" s="65">
        <f t="shared" si="15"/>
        <v>0</v>
      </c>
      <c r="W200" s="6" t="e">
        <f>VLOOKUP(F200,Номери!$A$2:$B$34,2,FALSE)</f>
        <v>#N/A</v>
      </c>
      <c r="X200" s="6" t="e">
        <f>(1-VLOOKUP($W200,Послуги!$A$6:$K$11,Послуги!B$2+1,FALSE))*Послуги!B$4</f>
        <v>#N/A</v>
      </c>
      <c r="Y200" s="6" t="e">
        <f>(1-VLOOKUP($W200,Послуги!$A$6:$K$11,Послуги!C$2+1,FALSE))*Послуги!C$4</f>
        <v>#N/A</v>
      </c>
      <c r="Z200" s="6" t="e">
        <f>(1-VLOOKUP($W200,Послуги!$A$6:$K$11,Послуги!D$2+1,FALSE))*Послуги!D$4</f>
        <v>#N/A</v>
      </c>
      <c r="AA200" s="6" t="e">
        <f>(1-VLOOKUP($W200,Послуги!$A$6:$K$11,Послуги!E$2+1,FALSE))*Послуги!E$4</f>
        <v>#N/A</v>
      </c>
      <c r="AB200" s="6" t="e">
        <f>(1-VLOOKUP($W200,Послуги!$A$6:$K$11,Послуги!F$2+1,FALSE))*Послуги!F$4</f>
        <v>#N/A</v>
      </c>
      <c r="AC200" s="6" t="e">
        <f>(1-VLOOKUP($W200,Послуги!$A$6:$K$11,Послуги!G$2+1,FALSE))*Послуги!G$4</f>
        <v>#N/A</v>
      </c>
      <c r="AD200" s="6" t="e">
        <f>(1-VLOOKUP($W200,Послуги!$A$6:$K$11,Послуги!H$2+1,FALSE))*Послуги!H$4</f>
        <v>#N/A</v>
      </c>
      <c r="AE200" s="6" t="e">
        <f>(1-VLOOKUP($W200,Послуги!$A$6:$K$11,Послуги!I$2+1,FALSE))*Послуги!I$4</f>
        <v>#N/A</v>
      </c>
      <c r="AF200" s="6" t="e">
        <f>(1-VLOOKUP($W200,Послуги!$A$6:$K$11,Послуги!J$2+1,FALSE))*Послуги!J$4</f>
        <v>#N/A</v>
      </c>
      <c r="AG200" s="6" t="e">
        <f>(1-VLOOKUP($W200,Послуги!$A$6:$K$11,Послуги!K$2+1,FALSE))*Послуги!K$4</f>
        <v>#N/A</v>
      </c>
    </row>
    <row r="201" spans="12:33" x14ac:dyDescent="0.25">
      <c r="L201" s="65">
        <f t="shared" si="14"/>
        <v>0</v>
      </c>
      <c r="M201" s="26">
        <f t="shared" si="12"/>
        <v>0</v>
      </c>
      <c r="N201" s="65">
        <f t="shared" si="13"/>
        <v>0</v>
      </c>
      <c r="V201" s="65">
        <f t="shared" si="15"/>
        <v>0</v>
      </c>
      <c r="W201" s="6" t="e">
        <f>VLOOKUP(F201,Номери!$A$2:$B$34,2,FALSE)</f>
        <v>#N/A</v>
      </c>
      <c r="X201" s="6" t="e">
        <f>(1-VLOOKUP($W201,Послуги!$A$6:$K$11,Послуги!B$2+1,FALSE))*Послуги!B$4</f>
        <v>#N/A</v>
      </c>
      <c r="Y201" s="6" t="e">
        <f>(1-VLOOKUP($W201,Послуги!$A$6:$K$11,Послуги!C$2+1,FALSE))*Послуги!C$4</f>
        <v>#N/A</v>
      </c>
      <c r="Z201" s="6" t="e">
        <f>(1-VLOOKUP($W201,Послуги!$A$6:$K$11,Послуги!D$2+1,FALSE))*Послуги!D$4</f>
        <v>#N/A</v>
      </c>
      <c r="AA201" s="6" t="e">
        <f>(1-VLOOKUP($W201,Послуги!$A$6:$K$11,Послуги!E$2+1,FALSE))*Послуги!E$4</f>
        <v>#N/A</v>
      </c>
      <c r="AB201" s="6" t="e">
        <f>(1-VLOOKUP($W201,Послуги!$A$6:$K$11,Послуги!F$2+1,FALSE))*Послуги!F$4</f>
        <v>#N/A</v>
      </c>
      <c r="AC201" s="6" t="e">
        <f>(1-VLOOKUP($W201,Послуги!$A$6:$K$11,Послуги!G$2+1,FALSE))*Послуги!G$4</f>
        <v>#N/A</v>
      </c>
      <c r="AD201" s="6" t="e">
        <f>(1-VLOOKUP($W201,Послуги!$A$6:$K$11,Послуги!H$2+1,FALSE))*Послуги!H$4</f>
        <v>#N/A</v>
      </c>
      <c r="AE201" s="6" t="e">
        <f>(1-VLOOKUP($W201,Послуги!$A$6:$K$11,Послуги!I$2+1,FALSE))*Послуги!I$4</f>
        <v>#N/A</v>
      </c>
      <c r="AF201" s="6" t="e">
        <f>(1-VLOOKUP($W201,Послуги!$A$6:$K$11,Послуги!J$2+1,FALSE))*Послуги!J$4</f>
        <v>#N/A</v>
      </c>
      <c r="AG201" s="6" t="e">
        <f>(1-VLOOKUP($W201,Послуги!$A$6:$K$11,Послуги!K$2+1,FALSE))*Послуги!K$4</f>
        <v>#N/A</v>
      </c>
    </row>
    <row r="202" spans="12:33" x14ac:dyDescent="0.25">
      <c r="L202" s="65">
        <f t="shared" si="14"/>
        <v>0</v>
      </c>
      <c r="M202" s="26">
        <f t="shared" si="12"/>
        <v>0</v>
      </c>
      <c r="N202" s="65">
        <f t="shared" si="13"/>
        <v>0</v>
      </c>
      <c r="V202" s="65">
        <f t="shared" si="15"/>
        <v>0</v>
      </c>
      <c r="W202" s="6" t="e">
        <f>VLOOKUP(F202,Номери!$A$2:$B$34,2,FALSE)</f>
        <v>#N/A</v>
      </c>
      <c r="X202" s="6" t="e">
        <f>(1-VLOOKUP($W202,Послуги!$A$6:$K$11,Послуги!B$2+1,FALSE))*Послуги!B$4</f>
        <v>#N/A</v>
      </c>
      <c r="Y202" s="6" t="e">
        <f>(1-VLOOKUP($W202,Послуги!$A$6:$K$11,Послуги!C$2+1,FALSE))*Послуги!C$4</f>
        <v>#N/A</v>
      </c>
      <c r="Z202" s="6" t="e">
        <f>(1-VLOOKUP($W202,Послуги!$A$6:$K$11,Послуги!D$2+1,FALSE))*Послуги!D$4</f>
        <v>#N/A</v>
      </c>
      <c r="AA202" s="6" t="e">
        <f>(1-VLOOKUP($W202,Послуги!$A$6:$K$11,Послуги!E$2+1,FALSE))*Послуги!E$4</f>
        <v>#N/A</v>
      </c>
      <c r="AB202" s="6" t="e">
        <f>(1-VLOOKUP($W202,Послуги!$A$6:$K$11,Послуги!F$2+1,FALSE))*Послуги!F$4</f>
        <v>#N/A</v>
      </c>
      <c r="AC202" s="6" t="e">
        <f>(1-VLOOKUP($W202,Послуги!$A$6:$K$11,Послуги!G$2+1,FALSE))*Послуги!G$4</f>
        <v>#N/A</v>
      </c>
      <c r="AD202" s="6" t="e">
        <f>(1-VLOOKUP($W202,Послуги!$A$6:$K$11,Послуги!H$2+1,FALSE))*Послуги!H$4</f>
        <v>#N/A</v>
      </c>
      <c r="AE202" s="6" t="e">
        <f>(1-VLOOKUP($W202,Послуги!$A$6:$K$11,Послуги!I$2+1,FALSE))*Послуги!I$4</f>
        <v>#N/A</v>
      </c>
      <c r="AF202" s="6" t="e">
        <f>(1-VLOOKUP($W202,Послуги!$A$6:$K$11,Послуги!J$2+1,FALSE))*Послуги!J$4</f>
        <v>#N/A</v>
      </c>
      <c r="AG202" s="6" t="e">
        <f>(1-VLOOKUP($W202,Послуги!$A$6:$K$11,Послуги!K$2+1,FALSE))*Послуги!K$4</f>
        <v>#N/A</v>
      </c>
    </row>
  </sheetData>
  <sortState ref="A2:S26">
    <sortCondition ref="F2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F7" sqref="F7"/>
    </sheetView>
  </sheetViews>
  <sheetFormatPr defaultRowHeight="15" x14ac:dyDescent="0.25"/>
  <cols>
    <col min="1" max="1" width="11" style="34" bestFit="1" customWidth="1"/>
    <col min="2" max="2" width="21.42578125" style="34" bestFit="1" customWidth="1"/>
    <col min="3" max="3" width="7.7109375" style="34" bestFit="1" customWidth="1"/>
    <col min="4" max="4" width="10.42578125" style="34" bestFit="1" customWidth="1"/>
    <col min="5" max="5" width="9.140625" style="34"/>
    <col min="6" max="7" width="9.140625" style="34" customWidth="1"/>
    <col min="8" max="8" width="9.140625" style="34"/>
    <col min="9" max="9" width="21.42578125" style="34" bestFit="1" customWidth="1"/>
    <col min="10" max="14" width="9.140625" style="34"/>
    <col min="15" max="16" width="9.140625" style="58"/>
    <col min="17" max="16384" width="9.140625" style="34"/>
  </cols>
  <sheetData>
    <row r="1" spans="1:18" x14ac:dyDescent="0.25">
      <c r="A1" s="31" t="s">
        <v>59</v>
      </c>
      <c r="B1" s="31" t="s">
        <v>15</v>
      </c>
      <c r="C1" s="31" t="s">
        <v>65</v>
      </c>
      <c r="D1" s="31" t="s">
        <v>64</v>
      </c>
      <c r="F1" s="35"/>
      <c r="G1" s="35"/>
      <c r="I1" s="36" t="s">
        <v>80</v>
      </c>
      <c r="J1" s="30">
        <f>SUM(R2:R34)</f>
        <v>114</v>
      </c>
      <c r="L1" s="58"/>
      <c r="M1" s="58"/>
      <c r="N1" s="58">
        <f>J2/J1</f>
        <v>0.21929824561403508</v>
      </c>
    </row>
    <row r="2" spans="1:18" x14ac:dyDescent="0.25">
      <c r="A2" s="32">
        <v>101</v>
      </c>
      <c r="B2" s="33" t="s">
        <v>8</v>
      </c>
      <c r="C2" s="32">
        <v>1</v>
      </c>
      <c r="D2" s="26">
        <f>IF(COUNTIF(Відвідувачі!F:F,Номери!A2)&gt;0,1,0)</f>
        <v>1</v>
      </c>
      <c r="F2" s="37">
        <f>IF(D2=1,A2,500)</f>
        <v>101</v>
      </c>
      <c r="G2" s="37"/>
      <c r="I2" s="36" t="s">
        <v>118</v>
      </c>
      <c r="J2" s="30">
        <f>COUNTA(Відвідувачі!A:A)-1</f>
        <v>25</v>
      </c>
      <c r="L2" s="58"/>
      <c r="M2" s="58"/>
      <c r="N2" s="58">
        <f>SUM(D2:D34)/33</f>
        <v>0.36363636363636365</v>
      </c>
      <c r="P2" s="58">
        <f>VLOOKUP(B2,Типи_номерів!$B$2:$D$7,2,FALSE)</f>
        <v>3</v>
      </c>
      <c r="Q2" s="34">
        <f>VLOOKUP(B2,Типи_номерів!$B$2:$D$7,3,FALSE)</f>
        <v>1</v>
      </c>
      <c r="R2" s="34">
        <f>P2+Q2</f>
        <v>4</v>
      </c>
    </row>
    <row r="3" spans="1:18" x14ac:dyDescent="0.25">
      <c r="A3" s="32">
        <v>102</v>
      </c>
      <c r="B3" s="33" t="s">
        <v>111</v>
      </c>
      <c r="C3" s="32">
        <v>1</v>
      </c>
      <c r="D3" s="26">
        <f>IF(COUNTIF(Відвідувачі!F:F,Номери!A3)&gt;0,1,0)</f>
        <v>0</v>
      </c>
      <c r="F3" s="37">
        <f t="shared" ref="F3:F34" si="0">IF(D3=1,A3,500)</f>
        <v>500</v>
      </c>
      <c r="G3" s="37"/>
      <c r="L3" s="58"/>
      <c r="M3" s="58"/>
      <c r="N3" s="58"/>
      <c r="P3" s="58">
        <f>VLOOKUP(B3,Типи_номерів!$B$2:$D$7,2,FALSE)</f>
        <v>2</v>
      </c>
      <c r="Q3" s="34">
        <f>VLOOKUP(B3,Типи_номерів!$B$2:$D$7,3,FALSE)</f>
        <v>1</v>
      </c>
      <c r="R3" s="34">
        <f t="shared" ref="R3:R34" si="1">P3+Q3</f>
        <v>3</v>
      </c>
    </row>
    <row r="4" spans="1:18" x14ac:dyDescent="0.25">
      <c r="A4" s="32">
        <v>103</v>
      </c>
      <c r="B4" s="33" t="s">
        <v>10</v>
      </c>
      <c r="C4" s="32">
        <v>1</v>
      </c>
      <c r="D4" s="26">
        <f>IF(COUNTIF(Відвідувачі!F:F,Номери!A4)&gt;0,1,0)</f>
        <v>1</v>
      </c>
      <c r="F4" s="37">
        <f t="shared" si="0"/>
        <v>103</v>
      </c>
      <c r="G4" s="37"/>
      <c r="H4" s="66" t="s">
        <v>116</v>
      </c>
      <c r="I4" s="66"/>
      <c r="J4" s="66"/>
      <c r="L4" s="66" t="s">
        <v>117</v>
      </c>
      <c r="M4" s="66"/>
      <c r="N4" s="66"/>
      <c r="O4" s="66"/>
      <c r="P4" s="58">
        <f>VLOOKUP(B4,Типи_номерів!$B$2:$D$7,2,FALSE)</f>
        <v>2</v>
      </c>
      <c r="Q4" s="34">
        <f>VLOOKUP(B4,Типи_номерів!$B$2:$D$7,3,FALSE)</f>
        <v>1</v>
      </c>
      <c r="R4" s="34">
        <f t="shared" si="1"/>
        <v>3</v>
      </c>
    </row>
    <row r="5" spans="1:18" x14ac:dyDescent="0.25">
      <c r="A5" s="32">
        <v>104</v>
      </c>
      <c r="B5" s="33" t="s">
        <v>7</v>
      </c>
      <c r="C5" s="32">
        <v>1</v>
      </c>
      <c r="D5" s="26">
        <f>IF(COUNTIF(Відвідувачі!F:F,Номери!A5)&gt;0,1,0)</f>
        <v>0</v>
      </c>
      <c r="F5" s="37">
        <f t="shared" si="0"/>
        <v>500</v>
      </c>
      <c r="G5" s="37"/>
      <c r="H5" s="38"/>
      <c r="I5" s="39"/>
      <c r="J5" s="40"/>
      <c r="L5" s="38"/>
      <c r="M5" s="39"/>
      <c r="O5" s="59"/>
      <c r="P5" s="58">
        <f>VLOOKUP(B5,Типи_номерів!$B$2:$D$7,2,FALSE)</f>
        <v>2</v>
      </c>
      <c r="Q5" s="34">
        <f>VLOOKUP(B5,Типи_номерів!$B$2:$D$7,3,FALSE)</f>
        <v>2</v>
      </c>
      <c r="R5" s="34">
        <f t="shared" si="1"/>
        <v>4</v>
      </c>
    </row>
    <row r="6" spans="1:18" x14ac:dyDescent="0.25">
      <c r="A6" s="32">
        <v>105</v>
      </c>
      <c r="B6" s="33" t="s">
        <v>10</v>
      </c>
      <c r="C6" s="32">
        <v>1</v>
      </c>
      <c r="D6" s="26">
        <f>IF(COUNTIF(Відвідувачі!F:F,Номери!A6)&gt;0,1,0)</f>
        <v>1</v>
      </c>
      <c r="F6" s="37">
        <f t="shared" si="0"/>
        <v>105</v>
      </c>
      <c r="G6" s="37"/>
      <c r="H6" s="41">
        <f>J1</f>
        <v>114</v>
      </c>
      <c r="I6" s="37"/>
      <c r="J6" s="42"/>
      <c r="L6" s="47">
        <v>33</v>
      </c>
      <c r="M6" s="37"/>
      <c r="O6" s="60"/>
      <c r="P6" s="58">
        <f>VLOOKUP(B6,Типи_номерів!$B$2:$D$7,2,FALSE)</f>
        <v>2</v>
      </c>
      <c r="Q6" s="34">
        <f>VLOOKUP(B6,Типи_номерів!$B$2:$D$7,3,FALSE)</f>
        <v>1</v>
      </c>
      <c r="R6" s="34">
        <f t="shared" si="1"/>
        <v>3</v>
      </c>
    </row>
    <row r="7" spans="1:18" x14ac:dyDescent="0.25">
      <c r="A7" s="32">
        <v>106</v>
      </c>
      <c r="B7" s="33" t="s">
        <v>9</v>
      </c>
      <c r="C7" s="32">
        <v>1</v>
      </c>
      <c r="D7" s="26">
        <f>IF(COUNTIF(Відвідувачі!F:F,Номери!A7)&gt;0,1,0)</f>
        <v>1</v>
      </c>
      <c r="F7" s="37">
        <f t="shared" si="0"/>
        <v>106</v>
      </c>
      <c r="G7" s="37"/>
      <c r="H7" s="41"/>
      <c r="I7" s="37"/>
      <c r="J7" s="42"/>
      <c r="L7" s="47"/>
      <c r="M7" s="37"/>
      <c r="O7" s="60"/>
      <c r="P7" s="58">
        <f>VLOOKUP(B7,Типи_номерів!$B$2:$D$7,2,FALSE)</f>
        <v>2</v>
      </c>
      <c r="Q7" s="34">
        <f>VLOOKUP(B7,Типи_номерів!$B$2:$D$7,3,FALSE)</f>
        <v>2</v>
      </c>
      <c r="R7" s="34">
        <f t="shared" si="1"/>
        <v>4</v>
      </c>
    </row>
    <row r="8" spans="1:18" x14ac:dyDescent="0.25">
      <c r="A8" s="32">
        <v>107</v>
      </c>
      <c r="B8" s="33" t="s">
        <v>10</v>
      </c>
      <c r="C8" s="32">
        <v>1</v>
      </c>
      <c r="D8" s="26">
        <f>IF(COUNTIF(Відвідувачі!F:F,Номери!A8)&gt;0,1,0)</f>
        <v>1</v>
      </c>
      <c r="F8" s="37">
        <f t="shared" si="0"/>
        <v>107</v>
      </c>
      <c r="G8" s="37"/>
      <c r="H8" s="41"/>
      <c r="I8" s="37"/>
      <c r="J8" s="42"/>
      <c r="L8" s="47"/>
      <c r="M8" s="37"/>
      <c r="O8" s="60"/>
      <c r="P8" s="58">
        <f>VLOOKUP(B8,Типи_номерів!$B$2:$D$7,2,FALSE)</f>
        <v>2</v>
      </c>
      <c r="Q8" s="34">
        <f>VLOOKUP(B8,Типи_номерів!$B$2:$D$7,3,FALSE)</f>
        <v>1</v>
      </c>
      <c r="R8" s="34">
        <f t="shared" si="1"/>
        <v>3</v>
      </c>
    </row>
    <row r="9" spans="1:18" x14ac:dyDescent="0.25">
      <c r="A9" s="32">
        <v>108</v>
      </c>
      <c r="B9" s="33" t="s">
        <v>6</v>
      </c>
      <c r="C9" s="32">
        <v>1</v>
      </c>
      <c r="D9" s="26">
        <f>IF(COUNTIF(Відвідувачі!F:F,Номери!A9)&gt;0,1,0)</f>
        <v>0</v>
      </c>
      <c r="F9" s="37">
        <f t="shared" si="0"/>
        <v>500</v>
      </c>
      <c r="G9" s="37"/>
      <c r="H9" s="41">
        <f>J1*3/4</f>
        <v>85.5</v>
      </c>
      <c r="I9" s="37"/>
      <c r="J9" s="42"/>
      <c r="L9" s="47">
        <v>24.75</v>
      </c>
      <c r="M9" s="37"/>
      <c r="O9" s="60"/>
      <c r="P9" s="58">
        <f>VLOOKUP(B9,Типи_номерів!$B$2:$D$7,2,FALSE)</f>
        <v>2</v>
      </c>
      <c r="Q9" s="34">
        <f>VLOOKUP(B9,Типи_номерів!$B$2:$D$7,3,FALSE)</f>
        <v>2</v>
      </c>
      <c r="R9" s="34">
        <f t="shared" si="1"/>
        <v>4</v>
      </c>
    </row>
    <row r="10" spans="1:18" x14ac:dyDescent="0.25">
      <c r="A10" s="32">
        <v>109</v>
      </c>
      <c r="B10" s="33" t="s">
        <v>10</v>
      </c>
      <c r="C10" s="32">
        <v>1</v>
      </c>
      <c r="D10" s="26">
        <f>IF(COUNTIF(Відвідувачі!F:F,Номери!A10)&gt;0,1,0)</f>
        <v>0</v>
      </c>
      <c r="F10" s="37">
        <f t="shared" si="0"/>
        <v>500</v>
      </c>
      <c r="G10" s="37"/>
      <c r="H10" s="41"/>
      <c r="I10" s="37"/>
      <c r="J10" s="42"/>
      <c r="L10" s="47"/>
      <c r="M10" s="37"/>
      <c r="O10" s="60"/>
      <c r="P10" s="58">
        <f>VLOOKUP(B10,Типи_номерів!$B$2:$D$7,2,FALSE)</f>
        <v>2</v>
      </c>
      <c r="Q10" s="34">
        <f>VLOOKUP(B10,Типи_номерів!$B$2:$D$7,3,FALSE)</f>
        <v>1</v>
      </c>
      <c r="R10" s="34">
        <f t="shared" si="1"/>
        <v>3</v>
      </c>
    </row>
    <row r="11" spans="1:18" x14ac:dyDescent="0.25">
      <c r="A11" s="32">
        <v>110</v>
      </c>
      <c r="B11" s="33" t="s">
        <v>111</v>
      </c>
      <c r="C11" s="32">
        <v>1</v>
      </c>
      <c r="D11" s="26">
        <f>IF(COUNTIF(Відвідувачі!F:F,Номери!A11)&gt;0,1,0)</f>
        <v>0</v>
      </c>
      <c r="F11" s="37">
        <f t="shared" si="0"/>
        <v>500</v>
      </c>
      <c r="G11" s="37"/>
      <c r="H11" s="41"/>
      <c r="I11" s="37"/>
      <c r="J11" s="42"/>
      <c r="L11" s="47"/>
      <c r="M11" s="37"/>
      <c r="O11" s="60"/>
      <c r="P11" s="58">
        <f>VLOOKUP(B11,Типи_номерів!$B$2:$D$7,2,FALSE)</f>
        <v>2</v>
      </c>
      <c r="Q11" s="34">
        <f>VLOOKUP(B11,Типи_номерів!$B$2:$D$7,3,FALSE)</f>
        <v>1</v>
      </c>
      <c r="R11" s="34">
        <f t="shared" si="1"/>
        <v>3</v>
      </c>
    </row>
    <row r="12" spans="1:18" x14ac:dyDescent="0.25">
      <c r="A12" s="32">
        <v>111</v>
      </c>
      <c r="B12" s="33" t="s">
        <v>8</v>
      </c>
      <c r="C12" s="32">
        <v>1</v>
      </c>
      <c r="D12" s="26">
        <f>IF(COUNTIF(Відвідувачі!F:F,Номери!A12)&gt;0,1,0)</f>
        <v>1</v>
      </c>
      <c r="F12" s="37">
        <f t="shared" si="0"/>
        <v>111</v>
      </c>
      <c r="G12" s="37"/>
      <c r="H12" s="41">
        <f>J1/2</f>
        <v>57</v>
      </c>
      <c r="I12" s="37"/>
      <c r="J12" s="42"/>
      <c r="L12" s="47">
        <v>16.5</v>
      </c>
      <c r="M12" s="37"/>
      <c r="O12" s="60"/>
      <c r="P12" s="58">
        <f>VLOOKUP(B12,Типи_номерів!$B$2:$D$7,2,FALSE)</f>
        <v>3</v>
      </c>
      <c r="Q12" s="34">
        <f>VLOOKUP(B12,Типи_номерів!$B$2:$D$7,3,FALSE)</f>
        <v>1</v>
      </c>
      <c r="R12" s="34">
        <f t="shared" si="1"/>
        <v>4</v>
      </c>
    </row>
    <row r="13" spans="1:18" x14ac:dyDescent="0.25">
      <c r="A13" s="32">
        <v>201</v>
      </c>
      <c r="B13" s="33" t="s">
        <v>8</v>
      </c>
      <c r="C13" s="32">
        <v>2</v>
      </c>
      <c r="D13" s="26">
        <f>IF(COUNTIF(Відвідувачі!F:F,Номери!A13)&gt;0,1,0)</f>
        <v>0</v>
      </c>
      <c r="F13" s="37">
        <f t="shared" si="0"/>
        <v>500</v>
      </c>
      <c r="G13" s="37"/>
      <c r="H13" s="43"/>
      <c r="I13" s="37"/>
      <c r="J13" s="42"/>
      <c r="L13" s="48"/>
      <c r="M13" s="37"/>
      <c r="O13" s="60"/>
      <c r="P13" s="58">
        <f>VLOOKUP(B13,Типи_номерів!$B$2:$D$7,2,FALSE)</f>
        <v>3</v>
      </c>
      <c r="Q13" s="34">
        <f>VLOOKUP(B13,Типи_номерів!$B$2:$D$7,3,FALSE)</f>
        <v>1</v>
      </c>
      <c r="R13" s="34">
        <f t="shared" si="1"/>
        <v>4</v>
      </c>
    </row>
    <row r="14" spans="1:18" x14ac:dyDescent="0.25">
      <c r="A14" s="32">
        <v>202</v>
      </c>
      <c r="B14" s="33" t="s">
        <v>111</v>
      </c>
      <c r="C14" s="32">
        <v>2</v>
      </c>
      <c r="D14" s="26">
        <f>IF(COUNTIF(Відвідувачі!F:F,Номери!A14)&gt;0,1,0)</f>
        <v>1</v>
      </c>
      <c r="F14" s="37">
        <f t="shared" si="0"/>
        <v>202</v>
      </c>
      <c r="G14" s="37"/>
      <c r="H14" s="41"/>
      <c r="I14" s="37"/>
      <c r="J14" s="42"/>
      <c r="L14" s="47"/>
      <c r="M14" s="37"/>
      <c r="O14" s="60"/>
      <c r="P14" s="58">
        <f>VLOOKUP(B14,Типи_номерів!$B$2:$D$7,2,FALSE)</f>
        <v>2</v>
      </c>
      <c r="Q14" s="34">
        <f>VLOOKUP(B14,Типи_номерів!$B$2:$D$7,3,FALSE)</f>
        <v>1</v>
      </c>
      <c r="R14" s="34">
        <f t="shared" si="1"/>
        <v>3</v>
      </c>
    </row>
    <row r="15" spans="1:18" x14ac:dyDescent="0.25">
      <c r="A15" s="32">
        <v>203</v>
      </c>
      <c r="B15" s="33" t="s">
        <v>10</v>
      </c>
      <c r="C15" s="32">
        <v>2</v>
      </c>
      <c r="D15" s="26">
        <f>IF(COUNTIF(Відвідувачі!F:F,Номери!A15)&gt;0,1,0)</f>
        <v>0</v>
      </c>
      <c r="F15" s="37">
        <f t="shared" si="0"/>
        <v>500</v>
      </c>
      <c r="G15" s="37"/>
      <c r="H15" s="41">
        <f>J1/4</f>
        <v>28.5</v>
      </c>
      <c r="I15" s="37"/>
      <c r="J15" s="42"/>
      <c r="L15" s="47">
        <v>8.25</v>
      </c>
      <c r="M15" s="37"/>
      <c r="O15" s="60"/>
      <c r="P15" s="58">
        <f>VLOOKUP(B15,Типи_номерів!$B$2:$D$7,2,FALSE)</f>
        <v>2</v>
      </c>
      <c r="Q15" s="34">
        <f>VLOOKUP(B15,Типи_номерів!$B$2:$D$7,3,FALSE)</f>
        <v>1</v>
      </c>
      <c r="R15" s="34">
        <f t="shared" si="1"/>
        <v>3</v>
      </c>
    </row>
    <row r="16" spans="1:18" x14ac:dyDescent="0.25">
      <c r="A16" s="32">
        <v>204</v>
      </c>
      <c r="B16" s="33" t="s">
        <v>7</v>
      </c>
      <c r="C16" s="32">
        <v>2</v>
      </c>
      <c r="D16" s="26">
        <f>IF(COUNTIF(Відвідувачі!F:F,Номери!A16)&gt;0,1,0)</f>
        <v>1</v>
      </c>
      <c r="F16" s="37">
        <f t="shared" si="0"/>
        <v>204</v>
      </c>
      <c r="G16" s="37"/>
      <c r="H16" s="41"/>
      <c r="I16" s="37"/>
      <c r="J16" s="42"/>
      <c r="L16" s="47"/>
      <c r="M16" s="37"/>
      <c r="O16" s="60"/>
      <c r="P16" s="58">
        <f>VLOOKUP(B16,Типи_номерів!$B$2:$D$7,2,FALSE)</f>
        <v>2</v>
      </c>
      <c r="Q16" s="34">
        <f>VLOOKUP(B16,Типи_номерів!$B$2:$D$7,3,FALSE)</f>
        <v>2</v>
      </c>
      <c r="R16" s="34">
        <f t="shared" si="1"/>
        <v>4</v>
      </c>
    </row>
    <row r="17" spans="1:18" x14ac:dyDescent="0.25">
      <c r="A17" s="32">
        <v>205</v>
      </c>
      <c r="B17" s="33" t="s">
        <v>10</v>
      </c>
      <c r="C17" s="32">
        <v>2</v>
      </c>
      <c r="D17" s="26">
        <f>IF(COUNTIF(Відвідувачі!F:F,Номери!A17)&gt;0,1,0)</f>
        <v>0</v>
      </c>
      <c r="F17" s="37">
        <f t="shared" si="0"/>
        <v>500</v>
      </c>
      <c r="G17" s="37"/>
      <c r="H17" s="41"/>
      <c r="I17" s="37"/>
      <c r="J17" s="42"/>
      <c r="L17" s="47"/>
      <c r="M17" s="37"/>
      <c r="O17" s="60"/>
      <c r="P17" s="58">
        <f>VLOOKUP(B17,Типи_номерів!$B$2:$D$7,2,FALSE)</f>
        <v>2</v>
      </c>
      <c r="Q17" s="34">
        <f>VLOOKUP(B17,Типи_номерів!$B$2:$D$7,3,FALSE)</f>
        <v>1</v>
      </c>
      <c r="R17" s="34">
        <f t="shared" si="1"/>
        <v>3</v>
      </c>
    </row>
    <row r="18" spans="1:18" x14ac:dyDescent="0.25">
      <c r="A18" s="32">
        <v>206</v>
      </c>
      <c r="B18" s="33" t="s">
        <v>9</v>
      </c>
      <c r="C18" s="32">
        <v>2</v>
      </c>
      <c r="D18" s="26">
        <f>IF(COUNTIF(Відвідувачі!F:F,Номери!A18)&gt;0,1,0)</f>
        <v>0</v>
      </c>
      <c r="F18" s="37">
        <f t="shared" si="0"/>
        <v>500</v>
      </c>
      <c r="G18" s="37"/>
      <c r="H18" s="41">
        <v>0</v>
      </c>
      <c r="I18" s="37"/>
      <c r="J18" s="42"/>
      <c r="L18" s="47">
        <v>0</v>
      </c>
      <c r="M18" s="37"/>
      <c r="O18" s="60"/>
      <c r="P18" s="58">
        <f>VLOOKUP(B18,Типи_номерів!$B$2:$D$7,2,FALSE)</f>
        <v>2</v>
      </c>
      <c r="Q18" s="34">
        <f>VLOOKUP(B18,Типи_номерів!$B$2:$D$7,3,FALSE)</f>
        <v>2</v>
      </c>
      <c r="R18" s="34">
        <f t="shared" si="1"/>
        <v>4</v>
      </c>
    </row>
    <row r="19" spans="1:18" x14ac:dyDescent="0.25">
      <c r="A19" s="32">
        <v>207</v>
      </c>
      <c r="B19" s="33" t="s">
        <v>10</v>
      </c>
      <c r="C19" s="32">
        <v>2</v>
      </c>
      <c r="D19" s="26">
        <f>IF(COUNTIF(Відвідувачі!F:F,Номери!A19)&gt;0,1,0)</f>
        <v>0</v>
      </c>
      <c r="F19" s="37">
        <f t="shared" si="0"/>
        <v>500</v>
      </c>
      <c r="G19" s="37"/>
      <c r="H19" s="44"/>
      <c r="I19" s="45"/>
      <c r="J19" s="46"/>
      <c r="L19" s="44"/>
      <c r="M19" s="45"/>
      <c r="N19" s="45"/>
      <c r="O19" s="61"/>
      <c r="P19" s="58">
        <f>VLOOKUP(B19,Типи_номерів!$B$2:$D$7,2,FALSE)</f>
        <v>2</v>
      </c>
      <c r="Q19" s="34">
        <f>VLOOKUP(B19,Типи_номерів!$B$2:$D$7,3,FALSE)</f>
        <v>1</v>
      </c>
      <c r="R19" s="34">
        <f t="shared" si="1"/>
        <v>3</v>
      </c>
    </row>
    <row r="20" spans="1:18" x14ac:dyDescent="0.25">
      <c r="A20" s="32">
        <v>208</v>
      </c>
      <c r="B20" s="33" t="s">
        <v>6</v>
      </c>
      <c r="C20" s="32">
        <v>2</v>
      </c>
      <c r="D20" s="26">
        <f>IF(COUNTIF(Відвідувачі!F:F,Номери!A20)&gt;0,1,0)</f>
        <v>1</v>
      </c>
      <c r="F20" s="37">
        <f t="shared" si="0"/>
        <v>208</v>
      </c>
      <c r="G20" s="37"/>
      <c r="P20" s="58">
        <f>VLOOKUP(B20,Типи_номерів!$B$2:$D$7,2,FALSE)</f>
        <v>2</v>
      </c>
      <c r="Q20" s="34">
        <f>VLOOKUP(B20,Типи_номерів!$B$2:$D$7,3,FALSE)</f>
        <v>2</v>
      </c>
      <c r="R20" s="34">
        <f t="shared" si="1"/>
        <v>4</v>
      </c>
    </row>
    <row r="21" spans="1:18" x14ac:dyDescent="0.25">
      <c r="A21" s="32">
        <v>209</v>
      </c>
      <c r="B21" s="33" t="s">
        <v>10</v>
      </c>
      <c r="C21" s="32">
        <v>2</v>
      </c>
      <c r="D21" s="26">
        <f>IF(COUNTIF(Відвідувачі!F:F,Номери!A21)&gt;0,1,0)</f>
        <v>0</v>
      </c>
      <c r="F21" s="37">
        <f t="shared" si="0"/>
        <v>500</v>
      </c>
      <c r="G21" s="37"/>
      <c r="P21" s="58">
        <f>VLOOKUP(B21,Типи_номерів!$B$2:$D$7,2,FALSE)</f>
        <v>2</v>
      </c>
      <c r="Q21" s="34">
        <f>VLOOKUP(B21,Типи_номерів!$B$2:$D$7,3,FALSE)</f>
        <v>1</v>
      </c>
      <c r="R21" s="34">
        <f t="shared" si="1"/>
        <v>3</v>
      </c>
    </row>
    <row r="22" spans="1:18" x14ac:dyDescent="0.25">
      <c r="A22" s="32">
        <v>210</v>
      </c>
      <c r="B22" s="33" t="s">
        <v>111</v>
      </c>
      <c r="C22" s="32">
        <v>2</v>
      </c>
      <c r="D22" s="26">
        <f>IF(COUNTIF(Відвідувачі!F:F,Номери!A22)&gt;0,1,0)</f>
        <v>0</v>
      </c>
      <c r="F22" s="37">
        <f t="shared" si="0"/>
        <v>500</v>
      </c>
      <c r="G22" s="37"/>
      <c r="P22" s="58">
        <f>VLOOKUP(B22,Типи_номерів!$B$2:$D$7,2,FALSE)</f>
        <v>2</v>
      </c>
      <c r="Q22" s="34">
        <f>VLOOKUP(B22,Типи_номерів!$B$2:$D$7,3,FALSE)</f>
        <v>1</v>
      </c>
      <c r="R22" s="34">
        <f t="shared" si="1"/>
        <v>3</v>
      </c>
    </row>
    <row r="23" spans="1:18" x14ac:dyDescent="0.25">
      <c r="A23" s="32">
        <v>211</v>
      </c>
      <c r="B23" s="33" t="s">
        <v>8</v>
      </c>
      <c r="C23" s="32">
        <v>2</v>
      </c>
      <c r="D23" s="26">
        <f>IF(COUNTIF(Відвідувачі!F:F,Номери!A23)&gt;0,1,0)</f>
        <v>0</v>
      </c>
      <c r="F23" s="37">
        <f t="shared" si="0"/>
        <v>500</v>
      </c>
      <c r="G23" s="37"/>
      <c r="P23" s="58">
        <f>VLOOKUP(B23,Типи_номерів!$B$2:$D$7,2,FALSE)</f>
        <v>3</v>
      </c>
      <c r="Q23" s="34">
        <f>VLOOKUP(B23,Типи_номерів!$B$2:$D$7,3,FALSE)</f>
        <v>1</v>
      </c>
      <c r="R23" s="34">
        <f t="shared" si="1"/>
        <v>4</v>
      </c>
    </row>
    <row r="24" spans="1:18" x14ac:dyDescent="0.25">
      <c r="A24" s="32">
        <v>301</v>
      </c>
      <c r="B24" s="33" t="s">
        <v>8</v>
      </c>
      <c r="C24" s="32">
        <v>3</v>
      </c>
      <c r="D24" s="26">
        <f>IF(COUNTIF(Відвідувачі!F:F,Номери!A24)&gt;0,1,0)</f>
        <v>1</v>
      </c>
      <c r="F24" s="37">
        <f t="shared" si="0"/>
        <v>301</v>
      </c>
      <c r="G24" s="37"/>
      <c r="P24" s="58">
        <f>VLOOKUP(B24,Типи_номерів!$B$2:$D$7,2,FALSE)</f>
        <v>3</v>
      </c>
      <c r="Q24" s="34">
        <f>VLOOKUP(B24,Типи_номерів!$B$2:$D$7,3,FALSE)</f>
        <v>1</v>
      </c>
      <c r="R24" s="34">
        <f t="shared" si="1"/>
        <v>4</v>
      </c>
    </row>
    <row r="25" spans="1:18" x14ac:dyDescent="0.25">
      <c r="A25" s="32">
        <v>302</v>
      </c>
      <c r="B25" s="33" t="s">
        <v>111</v>
      </c>
      <c r="C25" s="32">
        <v>3</v>
      </c>
      <c r="D25" s="26">
        <f>IF(COUNTIF(Відвідувачі!F:F,Номери!A25)&gt;0,1,0)</f>
        <v>0</v>
      </c>
      <c r="F25" s="37">
        <f t="shared" si="0"/>
        <v>500</v>
      </c>
      <c r="G25" s="37"/>
      <c r="P25" s="58">
        <f>VLOOKUP(B25,Типи_номерів!$B$2:$D$7,2,FALSE)</f>
        <v>2</v>
      </c>
      <c r="Q25" s="34">
        <f>VLOOKUP(B25,Типи_номерів!$B$2:$D$7,3,FALSE)</f>
        <v>1</v>
      </c>
      <c r="R25" s="34">
        <f t="shared" si="1"/>
        <v>3</v>
      </c>
    </row>
    <row r="26" spans="1:18" x14ac:dyDescent="0.25">
      <c r="A26" s="32">
        <v>303</v>
      </c>
      <c r="B26" s="33" t="s">
        <v>10</v>
      </c>
      <c r="C26" s="32">
        <v>3</v>
      </c>
      <c r="D26" s="26">
        <f>IF(COUNTIF(Відвідувачі!F:F,Номери!A26)&gt;0,1,0)</f>
        <v>0</v>
      </c>
      <c r="F26" s="37">
        <f t="shared" si="0"/>
        <v>500</v>
      </c>
      <c r="G26" s="37"/>
      <c r="P26" s="58">
        <f>VLOOKUP(B26,Типи_номерів!$B$2:$D$7,2,FALSE)</f>
        <v>2</v>
      </c>
      <c r="Q26" s="34">
        <f>VLOOKUP(B26,Типи_номерів!$B$2:$D$7,3,FALSE)</f>
        <v>1</v>
      </c>
      <c r="R26" s="34">
        <f t="shared" si="1"/>
        <v>3</v>
      </c>
    </row>
    <row r="27" spans="1:18" x14ac:dyDescent="0.25">
      <c r="A27" s="32">
        <v>304</v>
      </c>
      <c r="B27" s="33" t="s">
        <v>7</v>
      </c>
      <c r="C27" s="32">
        <v>3</v>
      </c>
      <c r="D27" s="26">
        <f>IF(COUNTIF(Відвідувачі!F:F,Номери!A27)&gt;0,1,0)</f>
        <v>0</v>
      </c>
      <c r="F27" s="37">
        <f t="shared" si="0"/>
        <v>500</v>
      </c>
      <c r="G27" s="37"/>
      <c r="P27" s="58">
        <f>VLOOKUP(B27,Типи_номерів!$B$2:$D$7,2,FALSE)</f>
        <v>2</v>
      </c>
      <c r="Q27" s="34">
        <f>VLOOKUP(B27,Типи_номерів!$B$2:$D$7,3,FALSE)</f>
        <v>2</v>
      </c>
      <c r="R27" s="34">
        <f t="shared" si="1"/>
        <v>4</v>
      </c>
    </row>
    <row r="28" spans="1:18" x14ac:dyDescent="0.25">
      <c r="A28" s="32">
        <v>305</v>
      </c>
      <c r="B28" s="33" t="s">
        <v>10</v>
      </c>
      <c r="C28" s="32">
        <v>3</v>
      </c>
      <c r="D28" s="26">
        <f>IF(COUNTIF(Відвідувачі!F:F,Номери!A28)&gt;0,1,0)</f>
        <v>0</v>
      </c>
      <c r="F28" s="37">
        <f t="shared" si="0"/>
        <v>500</v>
      </c>
      <c r="G28" s="37"/>
      <c r="P28" s="58">
        <f>VLOOKUP(B28,Типи_номерів!$B$2:$D$7,2,FALSE)</f>
        <v>2</v>
      </c>
      <c r="Q28" s="34">
        <f>VLOOKUP(B28,Типи_номерів!$B$2:$D$7,3,FALSE)</f>
        <v>1</v>
      </c>
      <c r="R28" s="34">
        <f t="shared" si="1"/>
        <v>3</v>
      </c>
    </row>
    <row r="29" spans="1:18" x14ac:dyDescent="0.25">
      <c r="A29" s="32">
        <v>306</v>
      </c>
      <c r="B29" s="33" t="s">
        <v>9</v>
      </c>
      <c r="C29" s="32">
        <v>3</v>
      </c>
      <c r="D29" s="26">
        <f>IF(COUNTIF(Відвідувачі!F:F,Номери!A29)&gt;0,1,0)</f>
        <v>1</v>
      </c>
      <c r="F29" s="37">
        <f t="shared" si="0"/>
        <v>306</v>
      </c>
      <c r="G29" s="37"/>
      <c r="P29" s="58">
        <f>VLOOKUP(B29,Типи_номерів!$B$2:$D$7,2,FALSE)</f>
        <v>2</v>
      </c>
      <c r="Q29" s="34">
        <f>VLOOKUP(B29,Типи_номерів!$B$2:$D$7,3,FALSE)</f>
        <v>2</v>
      </c>
      <c r="R29" s="34">
        <f t="shared" si="1"/>
        <v>4</v>
      </c>
    </row>
    <row r="30" spans="1:18" x14ac:dyDescent="0.25">
      <c r="A30" s="32">
        <v>307</v>
      </c>
      <c r="B30" s="33" t="s">
        <v>10</v>
      </c>
      <c r="C30" s="32">
        <v>3</v>
      </c>
      <c r="D30" s="26">
        <f>IF(COUNTIF(Відвідувачі!F:F,Номери!A30)&gt;0,1,0)</f>
        <v>0</v>
      </c>
      <c r="F30" s="37">
        <f t="shared" si="0"/>
        <v>500</v>
      </c>
      <c r="G30" s="37"/>
      <c r="P30" s="58">
        <f>VLOOKUP(B30,Типи_номерів!$B$2:$D$7,2,FALSE)</f>
        <v>2</v>
      </c>
      <c r="Q30" s="34">
        <f>VLOOKUP(B30,Типи_номерів!$B$2:$D$7,3,FALSE)</f>
        <v>1</v>
      </c>
      <c r="R30" s="34">
        <f t="shared" si="1"/>
        <v>3</v>
      </c>
    </row>
    <row r="31" spans="1:18" x14ac:dyDescent="0.25">
      <c r="A31" s="32">
        <v>308</v>
      </c>
      <c r="B31" s="33" t="s">
        <v>6</v>
      </c>
      <c r="C31" s="32">
        <v>3</v>
      </c>
      <c r="D31" s="26">
        <f>IF(COUNTIF(Відвідувачі!F:F,Номери!A31)&gt;0,1,0)</f>
        <v>0</v>
      </c>
      <c r="F31" s="37">
        <f t="shared" si="0"/>
        <v>500</v>
      </c>
      <c r="G31" s="37"/>
      <c r="P31" s="58">
        <f>VLOOKUP(B31,Типи_номерів!$B$2:$D$7,2,FALSE)</f>
        <v>2</v>
      </c>
      <c r="Q31" s="34">
        <f>VLOOKUP(B31,Типи_номерів!$B$2:$D$7,3,FALSE)</f>
        <v>2</v>
      </c>
      <c r="R31" s="34">
        <f t="shared" si="1"/>
        <v>4</v>
      </c>
    </row>
    <row r="32" spans="1:18" x14ac:dyDescent="0.25">
      <c r="A32" s="32">
        <v>309</v>
      </c>
      <c r="B32" s="33" t="s">
        <v>10</v>
      </c>
      <c r="C32" s="32">
        <v>3</v>
      </c>
      <c r="D32" s="26">
        <f>IF(COUNTIF(Відвідувачі!F:F,Номери!A32)&gt;0,1,0)</f>
        <v>0</v>
      </c>
      <c r="F32" s="37">
        <f t="shared" si="0"/>
        <v>500</v>
      </c>
      <c r="G32" s="37"/>
      <c r="P32" s="58">
        <f>VLOOKUP(B32,Типи_номерів!$B$2:$D$7,2,FALSE)</f>
        <v>2</v>
      </c>
      <c r="Q32" s="34">
        <f>VLOOKUP(B32,Типи_номерів!$B$2:$D$7,3,FALSE)</f>
        <v>1</v>
      </c>
      <c r="R32" s="34">
        <f t="shared" si="1"/>
        <v>3</v>
      </c>
    </row>
    <row r="33" spans="1:18" x14ac:dyDescent="0.25">
      <c r="A33" s="32">
        <v>310</v>
      </c>
      <c r="B33" s="33" t="s">
        <v>111</v>
      </c>
      <c r="C33" s="32">
        <v>3</v>
      </c>
      <c r="D33" s="26">
        <f>IF(COUNTIF(Відвідувачі!F:F,Номери!A33)&gt;0,1,0)</f>
        <v>0</v>
      </c>
      <c r="F33" s="37">
        <f t="shared" si="0"/>
        <v>500</v>
      </c>
      <c r="G33" s="37"/>
      <c r="P33" s="58">
        <f>VLOOKUP(B33,Типи_номерів!$B$2:$D$7,2,FALSE)</f>
        <v>2</v>
      </c>
      <c r="Q33" s="34">
        <f>VLOOKUP(B33,Типи_номерів!$B$2:$D$7,3,FALSE)</f>
        <v>1</v>
      </c>
      <c r="R33" s="34">
        <f t="shared" si="1"/>
        <v>3</v>
      </c>
    </row>
    <row r="34" spans="1:18" x14ac:dyDescent="0.25">
      <c r="A34" s="32">
        <v>311</v>
      </c>
      <c r="B34" s="33" t="s">
        <v>8</v>
      </c>
      <c r="C34" s="32">
        <v>3</v>
      </c>
      <c r="D34" s="26">
        <f>IF(COUNTIF(Відвідувачі!F:F,Номери!A34)&gt;0,1,0)</f>
        <v>1</v>
      </c>
      <c r="F34" s="37">
        <f t="shared" si="0"/>
        <v>311</v>
      </c>
      <c r="G34" s="37"/>
      <c r="P34" s="58">
        <f>VLOOKUP(B34,Типи_номерів!$B$2:$D$7,2,FALSE)</f>
        <v>3</v>
      </c>
      <c r="Q34" s="34">
        <f>VLOOKUP(B34,Типи_номерів!$B$2:$D$7,3,FALSE)</f>
        <v>1</v>
      </c>
      <c r="R34" s="34">
        <f t="shared" si="1"/>
        <v>4</v>
      </c>
    </row>
  </sheetData>
  <mergeCells count="2">
    <mergeCell ref="H4:J4"/>
    <mergeCell ref="L4:O4"/>
  </mergeCells>
  <conditionalFormatting sqref="A2:D34">
    <cfRule type="expression" dxfId="1" priority="1">
      <formula>$D2=1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opLeftCell="A15" zoomScale="130" zoomScaleNormal="130" workbookViewId="0">
      <selection activeCell="B2" sqref="B2:K21"/>
    </sheetView>
  </sheetViews>
  <sheetFormatPr defaultRowHeight="15" x14ac:dyDescent="0.25"/>
  <cols>
    <col min="3" max="4" width="9.140625" customWidth="1"/>
  </cols>
  <sheetData>
    <row r="1" spans="2:11" ht="15.75" thickBot="1" x14ac:dyDescent="0.3"/>
    <row r="2" spans="2:11" ht="19.5" thickBot="1" x14ac:dyDescent="0.3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9"/>
    </row>
    <row r="3" spans="2:11" ht="15.75" thickBot="1" x14ac:dyDescent="0.3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2:11" ht="60" customHeight="1" thickBot="1" x14ac:dyDescent="0.3">
      <c r="B4" s="50">
        <v>102</v>
      </c>
      <c r="C4" s="75">
        <v>104</v>
      </c>
      <c r="D4" s="76"/>
      <c r="E4" s="72">
        <v>106</v>
      </c>
      <c r="F4" s="73"/>
      <c r="G4" s="73"/>
      <c r="H4" s="74"/>
      <c r="I4" s="75">
        <v>108</v>
      </c>
      <c r="J4" s="76"/>
      <c r="K4" s="51">
        <v>110</v>
      </c>
    </row>
    <row r="5" spans="2:11" x14ac:dyDescent="0.25">
      <c r="B5" s="52"/>
      <c r="C5" s="53"/>
      <c r="D5" s="53"/>
      <c r="E5" s="53"/>
      <c r="F5" s="53"/>
      <c r="G5" s="53"/>
      <c r="H5" s="53"/>
      <c r="I5" s="53"/>
      <c r="J5" s="53"/>
      <c r="K5" s="54"/>
    </row>
    <row r="6" spans="2:11" ht="15.75" thickBot="1" x14ac:dyDescent="0.3">
      <c r="B6" s="52"/>
      <c r="C6" s="53"/>
      <c r="D6" s="53"/>
      <c r="E6" s="53"/>
      <c r="F6" s="53"/>
      <c r="G6" s="53"/>
      <c r="H6" s="53"/>
      <c r="I6" s="53"/>
      <c r="J6" s="53"/>
      <c r="K6" s="54"/>
    </row>
    <row r="7" spans="2:11" ht="60" customHeight="1" thickBot="1" x14ac:dyDescent="0.3">
      <c r="B7" s="55" t="s">
        <v>2</v>
      </c>
      <c r="C7" s="56">
        <v>101</v>
      </c>
      <c r="D7" s="56">
        <v>103</v>
      </c>
      <c r="E7" s="56">
        <v>105</v>
      </c>
      <c r="F7" s="70" t="s">
        <v>4</v>
      </c>
      <c r="G7" s="71"/>
      <c r="H7" s="56">
        <v>107</v>
      </c>
      <c r="I7" s="56">
        <v>109</v>
      </c>
      <c r="J7" s="56">
        <v>111</v>
      </c>
      <c r="K7" s="57" t="s">
        <v>2</v>
      </c>
    </row>
    <row r="8" spans="2:11" ht="15.75" thickBot="1" x14ac:dyDescent="0.3"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2:11" ht="19.5" thickBot="1" x14ac:dyDescent="0.35">
      <c r="B9" s="67" t="s">
        <v>3</v>
      </c>
      <c r="C9" s="68"/>
      <c r="D9" s="68"/>
      <c r="E9" s="68"/>
      <c r="F9" s="68"/>
      <c r="G9" s="68"/>
      <c r="H9" s="68"/>
      <c r="I9" s="68"/>
      <c r="J9" s="68"/>
      <c r="K9" s="69"/>
    </row>
    <row r="10" spans="2:11" ht="15.75" thickBot="1" x14ac:dyDescent="0.3"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2:11" ht="60" customHeight="1" thickBot="1" x14ac:dyDescent="0.3">
      <c r="B11" s="50">
        <v>202</v>
      </c>
      <c r="C11" s="75">
        <v>204</v>
      </c>
      <c r="D11" s="76"/>
      <c r="E11" s="75">
        <v>206</v>
      </c>
      <c r="F11" s="77"/>
      <c r="G11" s="77"/>
      <c r="H11" s="76"/>
      <c r="I11" s="75">
        <v>208</v>
      </c>
      <c r="J11" s="76"/>
      <c r="K11" s="56">
        <v>210</v>
      </c>
    </row>
    <row r="12" spans="2:11" x14ac:dyDescent="0.25">
      <c r="B12" s="52"/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15.75" thickBot="1" x14ac:dyDescent="0.3">
      <c r="B13" s="52"/>
      <c r="C13" s="53"/>
      <c r="D13" s="53"/>
      <c r="E13" s="53"/>
      <c r="F13" s="53"/>
      <c r="G13" s="53"/>
      <c r="H13" s="53"/>
      <c r="I13" s="53"/>
      <c r="J13" s="53"/>
      <c r="K13" s="54"/>
    </row>
    <row r="14" spans="2:11" ht="60" customHeight="1" thickBot="1" x14ac:dyDescent="0.3">
      <c r="B14" s="55" t="s">
        <v>2</v>
      </c>
      <c r="C14" s="56">
        <v>201</v>
      </c>
      <c r="D14" s="56">
        <v>203</v>
      </c>
      <c r="E14" s="56">
        <v>205</v>
      </c>
      <c r="F14" s="70" t="s">
        <v>1</v>
      </c>
      <c r="G14" s="71"/>
      <c r="H14" s="56">
        <v>207</v>
      </c>
      <c r="I14" s="56">
        <v>209</v>
      </c>
      <c r="J14" s="56">
        <v>211</v>
      </c>
      <c r="K14" s="57" t="s">
        <v>2</v>
      </c>
    </row>
    <row r="15" spans="2:11" ht="15.75" thickBot="1" x14ac:dyDescent="0.3"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2:11" ht="19.5" thickBot="1" x14ac:dyDescent="0.35">
      <c r="B16" s="67" t="s">
        <v>5</v>
      </c>
      <c r="C16" s="68"/>
      <c r="D16" s="68"/>
      <c r="E16" s="68"/>
      <c r="F16" s="68"/>
      <c r="G16" s="68"/>
      <c r="H16" s="68"/>
      <c r="I16" s="68"/>
      <c r="J16" s="68"/>
      <c r="K16" s="69"/>
    </row>
    <row r="17" spans="2:11" ht="15.75" thickBot="1" x14ac:dyDescent="0.3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60" customHeight="1" thickBot="1" x14ac:dyDescent="0.3">
      <c r="B18" s="50">
        <v>302</v>
      </c>
      <c r="C18" s="75">
        <v>304</v>
      </c>
      <c r="D18" s="76"/>
      <c r="E18" s="75">
        <v>306</v>
      </c>
      <c r="F18" s="77"/>
      <c r="G18" s="77"/>
      <c r="H18" s="76"/>
      <c r="I18" s="75">
        <v>308</v>
      </c>
      <c r="J18" s="76"/>
      <c r="K18" s="56">
        <v>310</v>
      </c>
    </row>
    <row r="19" spans="2:11" x14ac:dyDescent="0.25">
      <c r="B19" s="52"/>
      <c r="C19" s="53"/>
      <c r="D19" s="53"/>
      <c r="E19" s="53"/>
      <c r="F19" s="53"/>
      <c r="G19" s="53"/>
      <c r="H19" s="53"/>
      <c r="I19" s="53"/>
      <c r="J19" s="53"/>
      <c r="K19" s="54"/>
    </row>
    <row r="20" spans="2:11" ht="15.75" thickBot="1" x14ac:dyDescent="0.3">
      <c r="B20" s="52"/>
      <c r="C20" s="53"/>
      <c r="D20" s="53"/>
      <c r="E20" s="53"/>
      <c r="F20" s="53"/>
      <c r="G20" s="53"/>
      <c r="H20" s="53"/>
      <c r="I20" s="53"/>
      <c r="J20" s="53"/>
      <c r="K20" s="54"/>
    </row>
    <row r="21" spans="2:11" ht="60" customHeight="1" thickBot="1" x14ac:dyDescent="0.3">
      <c r="B21" s="55" t="s">
        <v>2</v>
      </c>
      <c r="C21" s="56">
        <v>301</v>
      </c>
      <c r="D21" s="56">
        <v>303</v>
      </c>
      <c r="E21" s="56">
        <v>305</v>
      </c>
      <c r="F21" s="70" t="s">
        <v>1</v>
      </c>
      <c r="G21" s="71"/>
      <c r="H21" s="56">
        <v>307</v>
      </c>
      <c r="I21" s="56">
        <v>309</v>
      </c>
      <c r="J21" s="56">
        <v>311</v>
      </c>
      <c r="K21" s="57" t="s">
        <v>2</v>
      </c>
    </row>
    <row r="22" spans="2:11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</row>
  </sheetData>
  <mergeCells count="15">
    <mergeCell ref="B16:K16"/>
    <mergeCell ref="F21:G21"/>
    <mergeCell ref="B2:K2"/>
    <mergeCell ref="F7:G7"/>
    <mergeCell ref="B9:K9"/>
    <mergeCell ref="F14:G14"/>
    <mergeCell ref="E4:H4"/>
    <mergeCell ref="C4:D4"/>
    <mergeCell ref="I4:J4"/>
    <mergeCell ref="E11:H11"/>
    <mergeCell ref="C11:D11"/>
    <mergeCell ref="I11:J11"/>
    <mergeCell ref="E18:H18"/>
    <mergeCell ref="C18:D18"/>
    <mergeCell ref="I18:J18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1AF0590-9493-4FDD-843B-F77268324A2C}">
            <xm:f>VLOOKUP(B4,Номери!$A$2:$D$34,4,FALSE)=1</xm:f>
            <x14:dxf>
              <font>
                <color theme="0"/>
              </font>
              <fill>
                <patternFill>
                  <bgColor rgb="FF00B0F0"/>
                </patternFill>
              </fill>
            </x14:dxf>
          </x14:cfRule>
          <xm:sqref>B4:K21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E17"/>
    </sheetView>
  </sheetViews>
  <sheetFormatPr defaultRowHeight="15" x14ac:dyDescent="0.25"/>
  <cols>
    <col min="1" max="1" width="7.140625" style="24" bestFit="1" customWidth="1"/>
    <col min="2" max="2" width="20.42578125" style="24" bestFit="1" customWidth="1"/>
    <col min="3" max="3" width="21.5703125" style="24" customWidth="1"/>
    <col min="4" max="4" width="23.7109375" style="24" customWidth="1"/>
    <col min="5" max="5" width="16.85546875" style="24" bestFit="1" customWidth="1"/>
    <col min="6" max="6" width="9.140625" style="24"/>
    <col min="7" max="7" width="20.85546875" style="24" bestFit="1" customWidth="1"/>
    <col min="8" max="8" width="21.42578125" style="24" bestFit="1" customWidth="1"/>
    <col min="9" max="9" width="9.140625" style="24"/>
    <col min="10" max="10" width="13.42578125" style="24" bestFit="1" customWidth="1"/>
    <col min="11" max="16384" width="9.140625" style="24"/>
  </cols>
  <sheetData>
    <row r="1" spans="1:10" s="62" customFormat="1" ht="30" x14ac:dyDescent="0.25">
      <c r="A1" s="63" t="s">
        <v>81</v>
      </c>
      <c r="B1" s="63" t="s">
        <v>82</v>
      </c>
      <c r="C1" s="63" t="s">
        <v>115</v>
      </c>
      <c r="D1" s="63" t="s">
        <v>114</v>
      </c>
      <c r="E1" s="63" t="s">
        <v>83</v>
      </c>
      <c r="G1" s="63" t="s">
        <v>15</v>
      </c>
      <c r="H1" s="63" t="s">
        <v>119</v>
      </c>
      <c r="I1" s="63" t="s">
        <v>120</v>
      </c>
      <c r="J1" s="63" t="s">
        <v>121</v>
      </c>
    </row>
    <row r="2" spans="1:10" x14ac:dyDescent="0.25">
      <c r="A2" s="18">
        <f>IF(SMALL(Номери!$F$2:$F$34,ROW()-1)=500,"",SMALL(Номери!$F$2:$F$34,ROW()-1))</f>
        <v>101</v>
      </c>
      <c r="B2" s="64">
        <f>IFERROR(J2*I2,0)</f>
        <v>9000</v>
      </c>
      <c r="C2" s="64">
        <f>SUMIF(Відвідувачі!$F$2:$F$202,'Вартість відпочинку'!A2,Відвідувачі!$V$2:$V$202)</f>
        <v>5800</v>
      </c>
      <c r="D2" s="64">
        <f>SUMIF(Відвідувачі!$F$2:$F$202,'Вартість відпочинку'!A2,Відвідувачі!$N$2:$N$202)</f>
        <v>2000</v>
      </c>
      <c r="E2" s="64">
        <f>SUM(B2:D2)</f>
        <v>16800</v>
      </c>
      <c r="G2" s="25" t="str">
        <f>VLOOKUP(A2,Номери!$A$2:$B$34,2,FALSE)</f>
        <v>сімейний</v>
      </c>
      <c r="H2" s="25">
        <f>COUNTIF(Відвідувачі!F:F,A2)</f>
        <v>4</v>
      </c>
      <c r="I2" s="25">
        <f>VLOOKUP(G2,Типи_номерів!$B$2:$F$7,IF(H2&gt;1,5,4),FALSE)</f>
        <v>1800</v>
      </c>
      <c r="J2" s="25">
        <f>VLOOKUP(A2,Відвідувачі!$F$2:$M$202,8,FALSE)</f>
        <v>5</v>
      </c>
    </row>
    <row r="3" spans="1:10" x14ac:dyDescent="0.25">
      <c r="A3" s="18">
        <f>IF(SMALL(Номери!$F$2:$F$34,ROW()-1)=500,"",SMALL(Номери!$F$2:$F$34,ROW()-1))</f>
        <v>103</v>
      </c>
      <c r="B3" s="64">
        <f t="shared" ref="B3:B34" si="0">IFERROR(J3*I3,0)</f>
        <v>15400</v>
      </c>
      <c r="C3" s="64">
        <f>SUMIF(Відвідувачі!$F$2:$F$202,'Вартість відпочинку'!A3,Відвідувачі!$V$2:$V$202)</f>
        <v>2000</v>
      </c>
      <c r="D3" s="64">
        <f>SUMIF(Відвідувачі!$F$2:$F$202,'Вартість відпочинку'!A3,Відвідувачі!$N$2:$N$202)</f>
        <v>1100</v>
      </c>
      <c r="E3" s="64">
        <f t="shared" ref="E3:E33" si="1">SUM(B3:D3)</f>
        <v>18500</v>
      </c>
      <c r="G3" s="25" t="str">
        <f>VLOOKUP(A3,Номери!$A$2:$B$34,2,FALSE)</f>
        <v>стандарт</v>
      </c>
      <c r="H3" s="25">
        <f>COUNTIF(Відвідувачі!F:F,A3)</f>
        <v>1</v>
      </c>
      <c r="I3" s="25">
        <f>VLOOKUP(G3,Типи_номерів!$B$2:$F$7,IF(H3&gt;1,5,4),FALSE)</f>
        <v>1400</v>
      </c>
      <c r="J3" s="25">
        <f>VLOOKUP(A3,Відвідувачі!$F$2:$M$202,8,FALSE)</f>
        <v>11</v>
      </c>
    </row>
    <row r="4" spans="1:10" x14ac:dyDescent="0.25">
      <c r="A4" s="18">
        <f>IF(SMALL(Номери!$F$2:$F$34,ROW()-1)=500,"",SMALL(Номери!$F$2:$F$34,ROW()-1))</f>
        <v>105</v>
      </c>
      <c r="B4" s="64">
        <f t="shared" si="0"/>
        <v>89600</v>
      </c>
      <c r="C4" s="64">
        <f>SUMIF(Відвідувачі!$F$2:$F$202,'Вартість відпочинку'!A4,Відвідувачі!$V$2:$V$202)</f>
        <v>200</v>
      </c>
      <c r="D4" s="64">
        <f>SUMIF(Відвідувачі!$F$2:$F$202,'Вартість відпочинку'!A4,Відвідувачі!$N$2:$N$202)</f>
        <v>16000</v>
      </c>
      <c r="E4" s="64">
        <f t="shared" si="1"/>
        <v>105800</v>
      </c>
      <c r="G4" s="25" t="str">
        <f>VLOOKUP(A4,Номери!$A$2:$B$34,2,FALSE)</f>
        <v>стандарт</v>
      </c>
      <c r="H4" s="25">
        <f>COUNTIF(Відвідувачі!F:F,A4)</f>
        <v>1</v>
      </c>
      <c r="I4" s="25">
        <f>VLOOKUP(G4,Типи_номерів!$B$2:$F$7,IF(H4&gt;1,5,4),FALSE)</f>
        <v>1400</v>
      </c>
      <c r="J4" s="25">
        <f>VLOOKUP(A4,Відвідувачі!$F$2:$M$202,8,FALSE)</f>
        <v>64</v>
      </c>
    </row>
    <row r="5" spans="1:10" x14ac:dyDescent="0.25">
      <c r="A5" s="18">
        <f>IF(SMALL(Номери!$F$2:$F$34,ROW()-1)=500,"",SMALL(Номери!$F$2:$F$34,ROW()-1))</f>
        <v>106</v>
      </c>
      <c r="B5" s="64">
        <f t="shared" si="0"/>
        <v>23400</v>
      </c>
      <c r="C5" s="64">
        <f>SUMIF(Відвідувачі!$F$2:$F$202,'Вартість відпочинку'!A5,Відвідувачі!$V$2:$V$202)</f>
        <v>0</v>
      </c>
      <c r="D5" s="64">
        <f>SUMIF(Відвідувачі!$F$2:$F$202,'Вартість відпочинку'!A5,Відвідувачі!$N$2:$N$202)</f>
        <v>0</v>
      </c>
      <c r="E5" s="64">
        <f t="shared" si="1"/>
        <v>23400</v>
      </c>
      <c r="G5" s="25" t="str">
        <f>VLOOKUP(A5,Номери!$A$2:$B$34,2,FALSE)</f>
        <v>люкс</v>
      </c>
      <c r="H5" s="25">
        <f>COUNTIF(Відвідувачі!F:F,A5)</f>
        <v>4</v>
      </c>
      <c r="I5" s="25">
        <f>VLOOKUP(G5,Типи_номерів!$B$2:$F$7,IF(H5&gt;1,5,4),FALSE)</f>
        <v>3900</v>
      </c>
      <c r="J5" s="25">
        <f>VLOOKUP(A5,Відвідувачі!$F$2:$M$202,8,FALSE)</f>
        <v>6</v>
      </c>
    </row>
    <row r="6" spans="1:10" x14ac:dyDescent="0.25">
      <c r="A6" s="18">
        <f>IF(SMALL(Номери!$F$2:$F$34,ROW()-1)=500,"",SMALL(Номери!$F$2:$F$34,ROW()-1))</f>
        <v>107</v>
      </c>
      <c r="B6" s="64">
        <f t="shared" si="0"/>
        <v>18200</v>
      </c>
      <c r="C6" s="64">
        <f>SUMIF(Відвідувачі!$F$2:$F$202,'Вартість відпочинку'!A6,Відвідувачі!$V$2:$V$202)</f>
        <v>800</v>
      </c>
      <c r="D6" s="64">
        <f>SUMIF(Відвідувачі!$F$2:$F$202,'Вартість відпочинку'!A6,Відвідувачі!$N$2:$N$202)</f>
        <v>1300</v>
      </c>
      <c r="E6" s="64">
        <f t="shared" si="1"/>
        <v>20300</v>
      </c>
      <c r="G6" s="25" t="str">
        <f>VLOOKUP(A6,Номери!$A$2:$B$34,2,FALSE)</f>
        <v>стандарт</v>
      </c>
      <c r="H6" s="25">
        <f>COUNTIF(Відвідувачі!F:F,A6)</f>
        <v>1</v>
      </c>
      <c r="I6" s="25">
        <f>VLOOKUP(G6,Типи_номерів!$B$2:$F$7,IF(H6&gt;1,5,4),FALSE)</f>
        <v>1400</v>
      </c>
      <c r="J6" s="25">
        <f>VLOOKUP(A6,Відвідувачі!$F$2:$M$202,8,FALSE)</f>
        <v>13</v>
      </c>
    </row>
    <row r="7" spans="1:10" x14ac:dyDescent="0.25">
      <c r="A7" s="18">
        <f>IF(SMALL(Номери!$F$2:$F$34,ROW()-1)=500,"",SMALL(Номери!$F$2:$F$34,ROW()-1))</f>
        <v>111</v>
      </c>
      <c r="B7" s="64">
        <f t="shared" si="0"/>
        <v>7200</v>
      </c>
      <c r="C7" s="64">
        <f>SUMIF(Відвідувачі!$F$2:$F$202,'Вартість відпочинку'!A7,Відвідувачі!$V$2:$V$202)</f>
        <v>900</v>
      </c>
      <c r="D7" s="64">
        <f>SUMIF(Відвідувачі!$F$2:$F$202,'Вартість відпочинку'!A7,Відвідувачі!$N$2:$N$202)</f>
        <v>400</v>
      </c>
      <c r="E7" s="64">
        <f t="shared" si="1"/>
        <v>8500</v>
      </c>
      <c r="G7" s="25" t="str">
        <f>VLOOKUP(A7,Номери!$A$2:$B$34,2,FALSE)</f>
        <v>сімейний</v>
      </c>
      <c r="H7" s="25">
        <f>COUNTIF(Відвідувачі!F:F,A7)</f>
        <v>1</v>
      </c>
      <c r="I7" s="25">
        <f>VLOOKUP(G7,Типи_номерів!$B$2:$F$7,IF(H7&gt;1,5,4),FALSE)</f>
        <v>1800</v>
      </c>
      <c r="J7" s="25">
        <f>VLOOKUP(A7,Відвідувачі!$F$2:$M$202,8,FALSE)</f>
        <v>4</v>
      </c>
    </row>
    <row r="8" spans="1:10" x14ac:dyDescent="0.25">
      <c r="A8" s="18">
        <f>IF(SMALL(Номери!$F$2:$F$34,ROW()-1)=500,"",SMALL(Номери!$F$2:$F$34,ROW()-1))</f>
        <v>202</v>
      </c>
      <c r="B8" s="64">
        <f t="shared" si="0"/>
        <v>22800</v>
      </c>
      <c r="C8" s="64">
        <f>SUMIF(Відвідувачі!$F$2:$F$202,'Вартість відпочинку'!A8,Відвідувачі!$V$2:$V$202)</f>
        <v>2500</v>
      </c>
      <c r="D8" s="64">
        <f>SUMIF(Відвідувачі!$F$2:$F$202,'Вартість відпочинку'!A8,Відвідувачі!$N$2:$N$202)</f>
        <v>5400</v>
      </c>
      <c r="E8" s="64">
        <f t="shared" si="1"/>
        <v>30700</v>
      </c>
      <c r="G8" s="25" t="str">
        <f>VLOOKUP(A8,Номери!$A$2:$B$34,2,FALSE)</f>
        <v>стандарт покращений</v>
      </c>
      <c r="H8" s="25">
        <f>COUNTIF(Відвідувачі!F:F,A8)</f>
        <v>3</v>
      </c>
      <c r="I8" s="25">
        <f>VLOOKUP(G8,Типи_номерів!$B$2:$F$7,IF(H8&gt;1,5,4),FALSE)</f>
        <v>1900</v>
      </c>
      <c r="J8" s="25">
        <f>VLOOKUP(A8,Відвідувачі!$F$2:$M$202,8,FALSE)</f>
        <v>12</v>
      </c>
    </row>
    <row r="9" spans="1:10" x14ac:dyDescent="0.25">
      <c r="A9" s="18">
        <f>IF(SMALL(Номери!$F$2:$F$34,ROW()-1)=500,"",SMALL(Номери!$F$2:$F$34,ROW()-1))</f>
        <v>204</v>
      </c>
      <c r="B9" s="64">
        <f t="shared" si="0"/>
        <v>30700</v>
      </c>
      <c r="C9" s="64">
        <f>SUMIF(Відвідувачі!$F$2:$F$202,'Вартість відпочинку'!A9,Відвідувачі!$V$2:$V$202)</f>
        <v>0</v>
      </c>
      <c r="D9" s="64">
        <f>SUMIF(Відвідувачі!$F$2:$F$202,'Вартість відпочинку'!A9,Відвідувачі!$N$2:$N$202)</f>
        <v>0</v>
      </c>
      <c r="E9" s="64">
        <f t="shared" si="1"/>
        <v>30700</v>
      </c>
      <c r="G9" s="25" t="str">
        <f>VLOOKUP(A9,Номери!$A$2:$B$34,2,FALSE)</f>
        <v>напівлюкс</v>
      </c>
      <c r="H9" s="25">
        <f>COUNTIF(Відвідувачі!F:F,A9)</f>
        <v>4</v>
      </c>
      <c r="I9" s="25">
        <f>VLOOKUP(G9,Типи_номерів!$B$2:$F$7,IF(H9&gt;1,5,4),FALSE)</f>
        <v>3070</v>
      </c>
      <c r="J9" s="25">
        <f>VLOOKUP(A9,Відвідувачі!$F$2:$M$202,8,FALSE)</f>
        <v>10</v>
      </c>
    </row>
    <row r="10" spans="1:10" x14ac:dyDescent="0.25">
      <c r="A10" s="18">
        <f>IF(SMALL(Номери!$F$2:$F$34,ROW()-1)=500,"",SMALL(Номери!$F$2:$F$34,ROW()-1))</f>
        <v>208</v>
      </c>
      <c r="B10" s="64">
        <f t="shared" si="0"/>
        <v>11000</v>
      </c>
      <c r="C10" s="64">
        <f>SUMIF(Відвідувачі!$F$2:$F$202,'Вартість відпочинку'!A10,Відвідувачі!$V$2:$V$202)</f>
        <v>0</v>
      </c>
      <c r="D10" s="64">
        <f>SUMIF(Відвідувачі!$F$2:$F$202,'Вартість відпочинку'!A10,Відвідувачі!$N$2:$N$202)</f>
        <v>1650</v>
      </c>
      <c r="E10" s="64">
        <f t="shared" si="1"/>
        <v>12650</v>
      </c>
      <c r="G10" s="25" t="str">
        <f>VLOOKUP(A10,Номери!$A$2:$B$34,2,FALSE)</f>
        <v>напівлюкс-студія</v>
      </c>
      <c r="H10" s="25">
        <f>COUNTIF(Відвідувачі!F:F,A10)</f>
        <v>1</v>
      </c>
      <c r="I10" s="25">
        <f>VLOOKUP(G10,Типи_номерів!$B$2:$F$7,IF(H10&gt;1,5,4),FALSE)</f>
        <v>2200</v>
      </c>
      <c r="J10" s="25">
        <f>VLOOKUP(A10,Відвідувачі!$F$2:$M$202,8,FALSE)</f>
        <v>5</v>
      </c>
    </row>
    <row r="11" spans="1:10" x14ac:dyDescent="0.25">
      <c r="A11" s="18">
        <f>IF(SMALL(Номери!$F$2:$F$34,ROW()-1)=500,"",SMALL(Номери!$F$2:$F$34,ROW()-1))</f>
        <v>301</v>
      </c>
      <c r="B11" s="64">
        <f t="shared" si="0"/>
        <v>7200</v>
      </c>
      <c r="C11" s="64">
        <f>SUMIF(Відвідувачі!$F$2:$F$202,'Вартість відпочинку'!A11,Відвідувачі!$V$2:$V$202)</f>
        <v>1100</v>
      </c>
      <c r="D11" s="64">
        <f>SUMIF(Відвідувачі!$F$2:$F$202,'Вартість відпочинку'!A11,Відвідувачі!$N$2:$N$202)</f>
        <v>1720</v>
      </c>
      <c r="E11" s="64">
        <f t="shared" si="1"/>
        <v>10020</v>
      </c>
      <c r="G11" s="25" t="str">
        <f>VLOOKUP(A11,Номери!$A$2:$B$34,2,FALSE)</f>
        <v>сімейний</v>
      </c>
      <c r="H11" s="25">
        <f>COUNTIF(Відвідувачі!F:F,A11)</f>
        <v>1</v>
      </c>
      <c r="I11" s="25">
        <f>VLOOKUP(G11,Типи_номерів!$B$2:$F$7,IF(H11&gt;1,5,4),FALSE)</f>
        <v>1800</v>
      </c>
      <c r="J11" s="25">
        <f>VLOOKUP(A11,Відвідувачі!$F$2:$M$202,8,FALSE)</f>
        <v>4</v>
      </c>
    </row>
    <row r="12" spans="1:10" x14ac:dyDescent="0.25">
      <c r="A12" s="18">
        <f>IF(SMALL(Номери!$F$2:$F$34,ROW()-1)=500,"",SMALL(Номери!$F$2:$F$34,ROW()-1))</f>
        <v>306</v>
      </c>
      <c r="B12" s="64">
        <f t="shared" si="0"/>
        <v>7800</v>
      </c>
      <c r="C12" s="64">
        <f>SUMIF(Відвідувачі!$F$2:$F$202,'Вартість відпочинку'!A12,Відвідувачі!$V$2:$V$202)</f>
        <v>0</v>
      </c>
      <c r="D12" s="64">
        <f>SUMIF(Відвідувачі!$F$2:$F$202,'Вартість відпочинку'!A12,Відвідувачі!$N$2:$N$202)</f>
        <v>0</v>
      </c>
      <c r="E12" s="64">
        <f t="shared" si="1"/>
        <v>7800</v>
      </c>
      <c r="G12" s="25" t="str">
        <f>VLOOKUP(A12,Номери!$A$2:$B$34,2,FALSE)</f>
        <v>люкс</v>
      </c>
      <c r="H12" s="25">
        <f>COUNTIF(Відвідувачі!F:F,A12)</f>
        <v>3</v>
      </c>
      <c r="I12" s="25">
        <f>VLOOKUP(G12,Типи_номерів!$B$2:$F$7,IF(H12&gt;1,5,4),FALSE)</f>
        <v>3900</v>
      </c>
      <c r="J12" s="25">
        <f>VLOOKUP(A12,Відвідувачі!$F$2:$M$202,8,FALSE)</f>
        <v>2</v>
      </c>
    </row>
    <row r="13" spans="1:10" x14ac:dyDescent="0.25">
      <c r="A13" s="18">
        <f>IF(SMALL(Номери!$F$2:$F$34,ROW()-1)=500,"",SMALL(Номери!$F$2:$F$34,ROW()-1))</f>
        <v>311</v>
      </c>
      <c r="B13" s="64">
        <f t="shared" si="0"/>
        <v>18000</v>
      </c>
      <c r="C13" s="64">
        <f>SUMIF(Відвідувачі!$F$2:$F$202,'Вартість відпочинку'!A13,Відвідувачі!$V$2:$V$202)</f>
        <v>400</v>
      </c>
      <c r="D13" s="64">
        <f>SUMIF(Відвідувачі!$F$2:$F$202,'Вартість відпочинку'!A13,Відвідувачі!$N$2:$N$202)</f>
        <v>2800</v>
      </c>
      <c r="E13" s="64">
        <f t="shared" si="1"/>
        <v>21200</v>
      </c>
      <c r="G13" s="25" t="str">
        <f>VLOOKUP(A13,Номери!$A$2:$B$34,2,FALSE)</f>
        <v>сімейний</v>
      </c>
      <c r="H13" s="25">
        <f>COUNTIF(Відвідувачі!F:F,A13)</f>
        <v>1</v>
      </c>
      <c r="I13" s="25">
        <f>VLOOKUP(G13,Типи_номерів!$B$2:$F$7,IF(H13&gt;1,5,4),FALSE)</f>
        <v>1800</v>
      </c>
      <c r="J13" s="25">
        <f>VLOOKUP(A13,Відвідувачі!$F$2:$M$202,8,FALSE)</f>
        <v>10</v>
      </c>
    </row>
    <row r="14" spans="1:10" x14ac:dyDescent="0.25">
      <c r="A14" s="18" t="str">
        <f>IF(SMALL(Номери!$F$2:$F$34,ROW()-1)=500,"",SMALL(Номери!$F$2:$F$34,ROW()-1))</f>
        <v/>
      </c>
      <c r="B14" s="64">
        <f t="shared" si="0"/>
        <v>0</v>
      </c>
      <c r="C14" s="64">
        <f>SUMIF(Відвідувачі!$F$2:$F$202,'Вартість відпочинку'!A14,Відвідувачі!$V$2:$V$202)</f>
        <v>0</v>
      </c>
      <c r="D14" s="64">
        <f>SUMIF(Відвідувачі!$F$2:$F$202,'Вартість відпочинку'!A14,Відвідувачі!$N$2:$N$202)</f>
        <v>0</v>
      </c>
      <c r="E14" s="64">
        <f t="shared" si="1"/>
        <v>0</v>
      </c>
      <c r="G14" s="25" t="e">
        <f>VLOOKUP(A14,Номери!$A$2:$B$34,2,FALSE)</f>
        <v>#N/A</v>
      </c>
      <c r="H14" s="25">
        <f>COUNTIF(Відвідувачі!F:F,A14)</f>
        <v>1048550</v>
      </c>
      <c r="I14" s="25" t="e">
        <f>VLOOKUP(G14,Типи_номерів!$B$2:$F$7,IF(H14&gt;1,5,4),FALSE)</f>
        <v>#N/A</v>
      </c>
      <c r="J14" s="25" t="e">
        <f>VLOOKUP(A14,Відвідувачі!$F$2:$M$202,8,FALSE)</f>
        <v>#N/A</v>
      </c>
    </row>
    <row r="15" spans="1:10" x14ac:dyDescent="0.25">
      <c r="A15" s="18" t="str">
        <f>IF(SMALL(Номери!$F$2:$F$34,ROW()-1)=500,"",SMALL(Номери!$F$2:$F$34,ROW()-1))</f>
        <v/>
      </c>
      <c r="B15" s="64">
        <f t="shared" si="0"/>
        <v>0</v>
      </c>
      <c r="C15" s="64">
        <f>SUMIF(Відвідувачі!$F$2:$F$202,'Вартість відпочинку'!A15,Відвідувачі!$V$2:$V$202)</f>
        <v>0</v>
      </c>
      <c r="D15" s="64">
        <f>SUMIF(Відвідувачі!$F$2:$F$202,'Вартість відпочинку'!A15,Відвідувачі!$N$2:$N$202)</f>
        <v>0</v>
      </c>
      <c r="E15" s="64">
        <f t="shared" si="1"/>
        <v>0</v>
      </c>
      <c r="G15" s="25" t="e">
        <f>VLOOKUP(A15,Номери!$A$2:$B$34,2,FALSE)</f>
        <v>#N/A</v>
      </c>
      <c r="H15" s="25">
        <f>COUNTIF(Відвідувачі!F:F,A15)</f>
        <v>1048550</v>
      </c>
      <c r="I15" s="25" t="e">
        <f>VLOOKUP(G15,Типи_номерів!$B$2:$F$7,IF(H15&gt;1,5,4),FALSE)</f>
        <v>#N/A</v>
      </c>
      <c r="J15" s="25" t="e">
        <f>VLOOKUP(A15,Відвідувачі!$F$2:$M$202,8,FALSE)</f>
        <v>#N/A</v>
      </c>
    </row>
    <row r="16" spans="1:10" x14ac:dyDescent="0.25">
      <c r="A16" s="18" t="str">
        <f>IF(SMALL(Номери!$F$2:$F$34,ROW()-1)=500,"",SMALL(Номери!$F$2:$F$34,ROW()-1))</f>
        <v/>
      </c>
      <c r="B16" s="64">
        <f t="shared" si="0"/>
        <v>0</v>
      </c>
      <c r="C16" s="64">
        <f>SUMIF(Відвідувачі!$F$2:$F$202,'Вартість відпочинку'!A16,Відвідувачі!$V$2:$V$202)</f>
        <v>0</v>
      </c>
      <c r="D16" s="64">
        <f>SUMIF(Відвідувачі!$F$2:$F$202,'Вартість відпочинку'!A16,Відвідувачі!$N$2:$N$202)</f>
        <v>0</v>
      </c>
      <c r="E16" s="64">
        <f t="shared" si="1"/>
        <v>0</v>
      </c>
      <c r="G16" s="25" t="e">
        <f>VLOOKUP(A16,Номери!$A$2:$B$34,2,FALSE)</f>
        <v>#N/A</v>
      </c>
      <c r="H16" s="25">
        <f>COUNTIF(Відвідувачі!F:F,A16)</f>
        <v>1048550</v>
      </c>
      <c r="I16" s="25" t="e">
        <f>VLOOKUP(G16,Типи_номерів!$B$2:$F$7,IF(H16&gt;1,5,4),FALSE)</f>
        <v>#N/A</v>
      </c>
      <c r="J16" s="25" t="e">
        <f>VLOOKUP(A16,Відвідувачі!$F$2:$M$202,8,FALSE)</f>
        <v>#N/A</v>
      </c>
    </row>
    <row r="17" spans="1:10" x14ac:dyDescent="0.25">
      <c r="A17" s="18" t="str">
        <f>IF(SMALL(Номери!$F$2:$F$34,ROW()-1)=500,"",SMALL(Номери!$F$2:$F$34,ROW()-1))</f>
        <v/>
      </c>
      <c r="B17" s="64">
        <f t="shared" si="0"/>
        <v>0</v>
      </c>
      <c r="C17" s="64">
        <f>SUMIF(Відвідувачі!$F$2:$F$202,'Вартість відпочинку'!A17,Відвідувачі!$V$2:$V$202)</f>
        <v>0</v>
      </c>
      <c r="D17" s="64">
        <f>SUMIF(Відвідувачі!$F$2:$F$202,'Вартість відпочинку'!A17,Відвідувачі!$N$2:$N$202)</f>
        <v>0</v>
      </c>
      <c r="E17" s="64">
        <f t="shared" si="1"/>
        <v>0</v>
      </c>
      <c r="G17" s="25" t="e">
        <f>VLOOKUP(A17,Номери!$A$2:$B$34,2,FALSE)</f>
        <v>#N/A</v>
      </c>
      <c r="H17" s="25">
        <f>COUNTIF(Відвідувачі!F:F,A17)</f>
        <v>1048550</v>
      </c>
      <c r="I17" s="25" t="e">
        <f>VLOOKUP(G17,Типи_номерів!$B$2:$F$7,IF(H17&gt;1,5,4),FALSE)</f>
        <v>#N/A</v>
      </c>
      <c r="J17" s="25" t="e">
        <f>VLOOKUP(A17,Відвідувачі!$F$2:$M$202,8,FALSE)</f>
        <v>#N/A</v>
      </c>
    </row>
    <row r="18" spans="1:10" x14ac:dyDescent="0.25">
      <c r="A18" s="18" t="str">
        <f>IF(SMALL(Номери!$F$2:$F$34,ROW()-1)=500,"",SMALL(Номери!$F$2:$F$34,ROW()-1))</f>
        <v/>
      </c>
      <c r="B18" s="64">
        <f t="shared" si="0"/>
        <v>0</v>
      </c>
      <c r="C18" s="64">
        <f>SUMIF(Відвідувачі!$F$2:$F$202,'Вартість відпочинку'!A18,Відвідувачі!$V$2:$V$202)</f>
        <v>0</v>
      </c>
      <c r="D18" s="64">
        <f>SUMIF(Відвідувачі!$F$2:$F$202,'Вартість відпочинку'!A18,Відвідувачі!$N$2:$N$202)</f>
        <v>0</v>
      </c>
      <c r="E18" s="64">
        <f t="shared" si="1"/>
        <v>0</v>
      </c>
      <c r="G18" s="25" t="e">
        <f>VLOOKUP(A18,Номери!$A$2:$B$34,2,FALSE)</f>
        <v>#N/A</v>
      </c>
      <c r="H18" s="25">
        <f>COUNTIF(Відвідувачі!F:F,A18)</f>
        <v>1048550</v>
      </c>
      <c r="I18" s="25" t="e">
        <f>VLOOKUP(G18,Типи_номерів!$B$2:$F$7,IF(H18&gt;1,5,4),FALSE)</f>
        <v>#N/A</v>
      </c>
      <c r="J18" s="25" t="e">
        <f>VLOOKUP(A18,Відвідувачі!$F$2:$M$202,8,FALSE)</f>
        <v>#N/A</v>
      </c>
    </row>
    <row r="19" spans="1:10" x14ac:dyDescent="0.25">
      <c r="A19" s="18" t="str">
        <f>IF(SMALL(Номери!$F$2:$F$34,ROW()-1)=500,"",SMALL(Номери!$F$2:$F$34,ROW()-1))</f>
        <v/>
      </c>
      <c r="B19" s="64">
        <f t="shared" si="0"/>
        <v>0</v>
      </c>
      <c r="C19" s="64">
        <f>SUMIF(Відвідувачі!$F$2:$F$202,'Вартість відпочинку'!A19,Відвідувачі!$V$2:$V$202)</f>
        <v>0</v>
      </c>
      <c r="D19" s="64">
        <f>SUMIF(Відвідувачі!$F$2:$F$202,'Вартість відпочинку'!A19,Відвідувачі!$N$2:$N$202)</f>
        <v>0</v>
      </c>
      <c r="E19" s="64">
        <f t="shared" si="1"/>
        <v>0</v>
      </c>
      <c r="G19" s="25" t="e">
        <f>VLOOKUP(A19,Номери!$A$2:$B$34,2,FALSE)</f>
        <v>#N/A</v>
      </c>
      <c r="H19" s="25">
        <f>COUNTIF(Відвідувачі!F:F,A19)</f>
        <v>1048550</v>
      </c>
      <c r="I19" s="25" t="e">
        <f>VLOOKUP(G19,Типи_номерів!$B$2:$F$7,IF(H19&gt;1,5,4),FALSE)</f>
        <v>#N/A</v>
      </c>
      <c r="J19" s="25" t="e">
        <f>VLOOKUP(A19,Відвідувачі!$F$2:$M$202,8,FALSE)</f>
        <v>#N/A</v>
      </c>
    </row>
    <row r="20" spans="1:10" x14ac:dyDescent="0.25">
      <c r="A20" s="18" t="str">
        <f>IF(SMALL(Номери!$F$2:$F$34,ROW()-1)=500,"",SMALL(Номери!$F$2:$F$34,ROW()-1))</f>
        <v/>
      </c>
      <c r="B20" s="64">
        <f t="shared" si="0"/>
        <v>0</v>
      </c>
      <c r="C20" s="64">
        <f>SUMIF(Відвідувачі!$F$2:$F$202,'Вартість відпочинку'!A20,Відвідувачі!$V$2:$V$202)</f>
        <v>0</v>
      </c>
      <c r="D20" s="64">
        <f>SUMIF(Відвідувачі!$F$2:$F$202,'Вартість відпочинку'!A20,Відвідувачі!$N$2:$N$202)</f>
        <v>0</v>
      </c>
      <c r="E20" s="64">
        <f t="shared" si="1"/>
        <v>0</v>
      </c>
      <c r="G20" s="25" t="e">
        <f>VLOOKUP(A20,Номери!$A$2:$B$34,2,FALSE)</f>
        <v>#N/A</v>
      </c>
      <c r="H20" s="25">
        <f>COUNTIF(Відвідувачі!F:F,A20)</f>
        <v>1048550</v>
      </c>
      <c r="I20" s="25" t="e">
        <f>VLOOKUP(G20,Типи_номерів!$B$2:$F$7,IF(H20&gt;1,5,4),FALSE)</f>
        <v>#N/A</v>
      </c>
      <c r="J20" s="25" t="e">
        <f>VLOOKUP(A20,Відвідувачі!$F$2:$M$202,8,FALSE)</f>
        <v>#N/A</v>
      </c>
    </row>
    <row r="21" spans="1:10" x14ac:dyDescent="0.25">
      <c r="A21" s="18" t="str">
        <f>IF(SMALL(Номери!$F$2:$F$34,ROW()-1)=500,"",SMALL(Номери!$F$2:$F$34,ROW()-1))</f>
        <v/>
      </c>
      <c r="B21" s="64">
        <f t="shared" si="0"/>
        <v>0</v>
      </c>
      <c r="C21" s="64">
        <f>SUMIF(Відвідувачі!$F$2:$F$202,'Вартість відпочинку'!A21,Відвідувачі!$V$2:$V$202)</f>
        <v>0</v>
      </c>
      <c r="D21" s="64">
        <f>SUMIF(Відвідувачі!$F$2:$F$202,'Вартість відпочинку'!A21,Відвідувачі!$N$2:$N$202)</f>
        <v>0</v>
      </c>
      <c r="E21" s="64">
        <f t="shared" si="1"/>
        <v>0</v>
      </c>
      <c r="G21" s="25" t="e">
        <f>VLOOKUP(A21,Номери!$A$2:$B$34,2,FALSE)</f>
        <v>#N/A</v>
      </c>
      <c r="H21" s="25">
        <f>COUNTIF(Відвідувачі!F:F,A21)</f>
        <v>1048550</v>
      </c>
      <c r="I21" s="25" t="e">
        <f>VLOOKUP(G21,Типи_номерів!$B$2:$F$7,IF(H21&gt;1,5,4),FALSE)</f>
        <v>#N/A</v>
      </c>
      <c r="J21" s="25" t="e">
        <f>VLOOKUP(A21,Відвідувачі!$F$2:$M$202,8,FALSE)</f>
        <v>#N/A</v>
      </c>
    </row>
    <row r="22" spans="1:10" x14ac:dyDescent="0.25">
      <c r="A22" s="18" t="str">
        <f>IF(SMALL(Номери!$F$2:$F$34,ROW()-1)=500,"",SMALL(Номери!$F$2:$F$34,ROW()-1))</f>
        <v/>
      </c>
      <c r="B22" s="64">
        <f t="shared" si="0"/>
        <v>0</v>
      </c>
      <c r="C22" s="64">
        <f>SUMIF(Відвідувачі!$F$2:$F$202,'Вартість відпочинку'!A22,Відвідувачі!$V$2:$V$202)</f>
        <v>0</v>
      </c>
      <c r="D22" s="64">
        <f>SUMIF(Відвідувачі!$F$2:$F$202,'Вартість відпочинку'!A22,Відвідувачі!$N$2:$N$202)</f>
        <v>0</v>
      </c>
      <c r="E22" s="64">
        <f t="shared" si="1"/>
        <v>0</v>
      </c>
      <c r="G22" s="25" t="e">
        <f>VLOOKUP(A22,Номери!$A$2:$B$34,2,FALSE)</f>
        <v>#N/A</v>
      </c>
      <c r="H22" s="25">
        <f>COUNTIF(Відвідувачі!F:F,A22)</f>
        <v>1048550</v>
      </c>
      <c r="I22" s="25" t="e">
        <f>VLOOKUP(G22,Типи_номерів!$B$2:$F$7,IF(H22&gt;1,5,4),FALSE)</f>
        <v>#N/A</v>
      </c>
      <c r="J22" s="25" t="e">
        <f>VLOOKUP(A22,Відвідувачі!$F$2:$M$202,8,FALSE)</f>
        <v>#N/A</v>
      </c>
    </row>
    <row r="23" spans="1:10" x14ac:dyDescent="0.25">
      <c r="A23" s="18" t="str">
        <f>IF(SMALL(Номери!$F$2:$F$34,ROW()-1)=500,"",SMALL(Номери!$F$2:$F$34,ROW()-1))</f>
        <v/>
      </c>
      <c r="B23" s="64">
        <f t="shared" si="0"/>
        <v>0</v>
      </c>
      <c r="C23" s="64">
        <f>SUMIF(Відвідувачі!$F$2:$F$202,'Вартість відпочинку'!A23,Відвідувачі!$V$2:$V$202)</f>
        <v>0</v>
      </c>
      <c r="D23" s="64">
        <f>SUMIF(Відвідувачі!$F$2:$F$202,'Вартість відпочинку'!A23,Відвідувачі!$N$2:$N$202)</f>
        <v>0</v>
      </c>
      <c r="E23" s="64">
        <f t="shared" si="1"/>
        <v>0</v>
      </c>
      <c r="G23" s="25" t="e">
        <f>VLOOKUP(A23,Номери!$A$2:$B$34,2,FALSE)</f>
        <v>#N/A</v>
      </c>
      <c r="H23" s="25">
        <f>COUNTIF(Відвідувачі!F:F,A23)</f>
        <v>1048550</v>
      </c>
      <c r="I23" s="25" t="e">
        <f>VLOOKUP(G23,Типи_номерів!$B$2:$F$7,IF(H23&gt;1,5,4),FALSE)</f>
        <v>#N/A</v>
      </c>
      <c r="J23" s="25" t="e">
        <f>VLOOKUP(A23,Відвідувачі!$F$2:$M$202,8,FALSE)</f>
        <v>#N/A</v>
      </c>
    </row>
    <row r="24" spans="1:10" x14ac:dyDescent="0.25">
      <c r="A24" s="18" t="str">
        <f>IF(SMALL(Номери!$F$2:$F$34,ROW()-1)=500,"",SMALL(Номери!$F$2:$F$34,ROW()-1))</f>
        <v/>
      </c>
      <c r="B24" s="64">
        <f t="shared" si="0"/>
        <v>0</v>
      </c>
      <c r="C24" s="64">
        <f>SUMIF(Відвідувачі!$F$2:$F$202,'Вартість відпочинку'!A24,Відвідувачі!$V$2:$V$202)</f>
        <v>0</v>
      </c>
      <c r="D24" s="64">
        <f>SUMIF(Відвідувачі!$F$2:$F$202,'Вартість відпочинку'!A24,Відвідувачі!$N$2:$N$202)</f>
        <v>0</v>
      </c>
      <c r="E24" s="64">
        <f t="shared" si="1"/>
        <v>0</v>
      </c>
      <c r="G24" s="25" t="e">
        <f>VLOOKUP(A24,Номери!$A$2:$B$34,2,FALSE)</f>
        <v>#N/A</v>
      </c>
      <c r="H24" s="25">
        <f>COUNTIF(Відвідувачі!F:F,A24)</f>
        <v>1048550</v>
      </c>
      <c r="I24" s="25" t="e">
        <f>VLOOKUP(G24,Типи_номерів!$B$2:$F$7,IF(H24&gt;1,5,4),FALSE)</f>
        <v>#N/A</v>
      </c>
      <c r="J24" s="25" t="e">
        <f>VLOOKUP(A24,Відвідувачі!$F$2:$M$202,8,FALSE)</f>
        <v>#N/A</v>
      </c>
    </row>
    <row r="25" spans="1:10" x14ac:dyDescent="0.25">
      <c r="A25" s="18" t="str">
        <f>IF(SMALL(Номери!$F$2:$F$34,ROW()-1)=500,"",SMALL(Номери!$F$2:$F$34,ROW()-1))</f>
        <v/>
      </c>
      <c r="B25" s="64">
        <f t="shared" si="0"/>
        <v>0</v>
      </c>
      <c r="C25" s="64">
        <f>SUMIF(Відвідувачі!$F$2:$F$202,'Вартість відпочинку'!A25,Відвідувачі!$V$2:$V$202)</f>
        <v>0</v>
      </c>
      <c r="D25" s="64">
        <f>SUMIF(Відвідувачі!$F$2:$F$202,'Вартість відпочинку'!A25,Відвідувачі!$N$2:$N$202)</f>
        <v>0</v>
      </c>
      <c r="E25" s="64">
        <f t="shared" si="1"/>
        <v>0</v>
      </c>
      <c r="G25" s="25" t="e">
        <f>VLOOKUP(A25,Номери!$A$2:$B$34,2,FALSE)</f>
        <v>#N/A</v>
      </c>
      <c r="H25" s="25">
        <f>COUNTIF(Відвідувачі!F:F,A25)</f>
        <v>1048550</v>
      </c>
      <c r="I25" s="25" t="e">
        <f>VLOOKUP(G25,Типи_номерів!$B$2:$F$7,IF(H25&gt;1,5,4),FALSE)</f>
        <v>#N/A</v>
      </c>
      <c r="J25" s="25" t="e">
        <f>VLOOKUP(A25,Відвідувачі!$F$2:$M$202,8,FALSE)</f>
        <v>#N/A</v>
      </c>
    </row>
    <row r="26" spans="1:10" x14ac:dyDescent="0.25">
      <c r="A26" s="18" t="str">
        <f>IF(SMALL(Номери!$F$2:$F$34,ROW()-1)=500,"",SMALL(Номери!$F$2:$F$34,ROW()-1))</f>
        <v/>
      </c>
      <c r="B26" s="64">
        <f t="shared" si="0"/>
        <v>0</v>
      </c>
      <c r="C26" s="64">
        <f>SUMIF(Відвідувачі!$F$2:$F$202,'Вартість відпочинку'!A26,Відвідувачі!$V$2:$V$202)</f>
        <v>0</v>
      </c>
      <c r="D26" s="64">
        <f>SUMIF(Відвідувачі!$F$2:$F$202,'Вартість відпочинку'!A26,Відвідувачі!$N$2:$N$202)</f>
        <v>0</v>
      </c>
      <c r="E26" s="64">
        <f t="shared" si="1"/>
        <v>0</v>
      </c>
      <c r="G26" s="25" t="e">
        <f>VLOOKUP(A26,Номери!$A$2:$B$34,2,FALSE)</f>
        <v>#N/A</v>
      </c>
      <c r="H26" s="25">
        <f>COUNTIF(Відвідувачі!F:F,A26)</f>
        <v>1048550</v>
      </c>
      <c r="I26" s="25" t="e">
        <f>VLOOKUP(G26,Типи_номерів!$B$2:$F$7,IF(H26&gt;1,5,4),FALSE)</f>
        <v>#N/A</v>
      </c>
      <c r="J26" s="25" t="e">
        <f>VLOOKUP(A26,Відвідувачі!$F$2:$M$202,8,FALSE)</f>
        <v>#N/A</v>
      </c>
    </row>
    <row r="27" spans="1:10" x14ac:dyDescent="0.25">
      <c r="A27" s="18" t="str">
        <f>IF(SMALL(Номери!$F$2:$F$34,ROW()-1)=500,"",SMALL(Номери!$F$2:$F$34,ROW()-1))</f>
        <v/>
      </c>
      <c r="B27" s="64">
        <f t="shared" si="0"/>
        <v>0</v>
      </c>
      <c r="C27" s="64">
        <f>SUMIF(Відвідувачі!$F$2:$F$202,'Вартість відпочинку'!A27,Відвідувачі!$V$2:$V$202)</f>
        <v>0</v>
      </c>
      <c r="D27" s="64">
        <f>SUMIF(Відвідувачі!$F$2:$F$202,'Вартість відпочинку'!A27,Відвідувачі!$N$2:$N$202)</f>
        <v>0</v>
      </c>
      <c r="E27" s="64">
        <f t="shared" si="1"/>
        <v>0</v>
      </c>
      <c r="G27" s="25" t="e">
        <f>VLOOKUP(A27,Номери!$A$2:$B$34,2,FALSE)</f>
        <v>#N/A</v>
      </c>
      <c r="H27" s="25">
        <f>COUNTIF(Відвідувачі!F:F,A27)</f>
        <v>1048550</v>
      </c>
      <c r="I27" s="25" t="e">
        <f>VLOOKUP(G27,Типи_номерів!$B$2:$F$7,IF(H27&gt;1,5,4),FALSE)</f>
        <v>#N/A</v>
      </c>
      <c r="J27" s="25" t="e">
        <f>VLOOKUP(A27,Відвідувачі!$F$2:$M$202,8,FALSE)</f>
        <v>#N/A</v>
      </c>
    </row>
    <row r="28" spans="1:10" x14ac:dyDescent="0.25">
      <c r="A28" s="18" t="str">
        <f>IF(SMALL(Номери!$F$2:$F$34,ROW()-1)=500,"",SMALL(Номери!$F$2:$F$34,ROW()-1))</f>
        <v/>
      </c>
      <c r="B28" s="64">
        <f t="shared" si="0"/>
        <v>0</v>
      </c>
      <c r="C28" s="64">
        <f>SUMIF(Відвідувачі!$F$2:$F$202,'Вартість відпочинку'!A28,Відвідувачі!$V$2:$V$202)</f>
        <v>0</v>
      </c>
      <c r="D28" s="64">
        <f>SUMIF(Відвідувачі!$F$2:$F$202,'Вартість відпочинку'!A28,Відвідувачі!$N$2:$N$202)</f>
        <v>0</v>
      </c>
      <c r="E28" s="64">
        <f t="shared" si="1"/>
        <v>0</v>
      </c>
      <c r="G28" s="25" t="e">
        <f>VLOOKUP(A28,Номери!$A$2:$B$34,2,FALSE)</f>
        <v>#N/A</v>
      </c>
      <c r="H28" s="25">
        <f>COUNTIF(Відвідувачі!F:F,A28)</f>
        <v>1048550</v>
      </c>
      <c r="I28" s="25" t="e">
        <f>VLOOKUP(G28,Типи_номерів!$B$2:$F$7,IF(H28&gt;1,5,4),FALSE)</f>
        <v>#N/A</v>
      </c>
      <c r="J28" s="25" t="e">
        <f>VLOOKUP(A28,Відвідувачі!$F$2:$M$202,8,FALSE)</f>
        <v>#N/A</v>
      </c>
    </row>
    <row r="29" spans="1:10" x14ac:dyDescent="0.25">
      <c r="A29" s="18" t="str">
        <f>IF(SMALL(Номери!$F$2:$F$34,ROW()-1)=500,"",SMALL(Номери!$F$2:$F$34,ROW()-1))</f>
        <v/>
      </c>
      <c r="B29" s="64">
        <f t="shared" si="0"/>
        <v>0</v>
      </c>
      <c r="C29" s="64">
        <f>SUMIF(Відвідувачі!$F$2:$F$202,'Вартість відпочинку'!A29,Відвідувачі!$V$2:$V$202)</f>
        <v>0</v>
      </c>
      <c r="D29" s="64">
        <f>SUMIF(Відвідувачі!$F$2:$F$202,'Вартість відпочинку'!A29,Відвідувачі!$N$2:$N$202)</f>
        <v>0</v>
      </c>
      <c r="E29" s="64">
        <f t="shared" si="1"/>
        <v>0</v>
      </c>
      <c r="G29" s="25" t="e">
        <f>VLOOKUP(A29,Номери!$A$2:$B$34,2,FALSE)</f>
        <v>#N/A</v>
      </c>
      <c r="H29" s="25">
        <f>COUNTIF(Відвідувачі!F:F,A29)</f>
        <v>1048550</v>
      </c>
      <c r="I29" s="25" t="e">
        <f>VLOOKUP(G29,Типи_номерів!$B$2:$F$7,IF(H29&gt;1,5,4),FALSE)</f>
        <v>#N/A</v>
      </c>
      <c r="J29" s="25" t="e">
        <f>VLOOKUP(A29,Відвідувачі!$F$2:$M$202,8,FALSE)</f>
        <v>#N/A</v>
      </c>
    </row>
    <row r="30" spans="1:10" x14ac:dyDescent="0.25">
      <c r="A30" s="18" t="str">
        <f>IF(SMALL(Номери!$F$2:$F$34,ROW()-1)=500,"",SMALL(Номери!$F$2:$F$34,ROW()-1))</f>
        <v/>
      </c>
      <c r="B30" s="64">
        <f t="shared" si="0"/>
        <v>0</v>
      </c>
      <c r="C30" s="64">
        <f>SUMIF(Відвідувачі!$F$2:$F$202,'Вартість відпочинку'!A30,Відвідувачі!$V$2:$V$202)</f>
        <v>0</v>
      </c>
      <c r="D30" s="64">
        <f>SUMIF(Відвідувачі!$F$2:$F$202,'Вартість відпочинку'!A30,Відвідувачі!$N$2:$N$202)</f>
        <v>0</v>
      </c>
      <c r="E30" s="64">
        <f t="shared" si="1"/>
        <v>0</v>
      </c>
      <c r="G30" s="25" t="e">
        <f>VLOOKUP(A30,Номери!$A$2:$B$34,2,FALSE)</f>
        <v>#N/A</v>
      </c>
      <c r="H30" s="25">
        <f>COUNTIF(Відвідувачі!F:F,A30)</f>
        <v>1048550</v>
      </c>
      <c r="I30" s="25" t="e">
        <f>VLOOKUP(G30,Типи_номерів!$B$2:$F$7,IF(H30&gt;1,5,4),FALSE)</f>
        <v>#N/A</v>
      </c>
      <c r="J30" s="25" t="e">
        <f>VLOOKUP(A30,Відвідувачі!$F$2:$M$202,8,FALSE)</f>
        <v>#N/A</v>
      </c>
    </row>
    <row r="31" spans="1:10" x14ac:dyDescent="0.25">
      <c r="A31" s="18" t="str">
        <f>IF(SMALL(Номери!$F$2:$F$34,ROW()-1)=500,"",SMALL(Номери!$F$2:$F$34,ROW()-1))</f>
        <v/>
      </c>
      <c r="B31" s="64">
        <f t="shared" si="0"/>
        <v>0</v>
      </c>
      <c r="C31" s="64">
        <f>SUMIF(Відвідувачі!$F$2:$F$202,'Вартість відпочинку'!A31,Відвідувачі!$V$2:$V$202)</f>
        <v>0</v>
      </c>
      <c r="D31" s="64">
        <f>SUMIF(Відвідувачі!$F$2:$F$202,'Вартість відпочинку'!A31,Відвідувачі!$N$2:$N$202)</f>
        <v>0</v>
      </c>
      <c r="E31" s="64">
        <f t="shared" si="1"/>
        <v>0</v>
      </c>
      <c r="G31" s="25" t="e">
        <f>VLOOKUP(A31,Номери!$A$2:$B$34,2,FALSE)</f>
        <v>#N/A</v>
      </c>
      <c r="H31" s="25">
        <f>COUNTIF(Відвідувачі!F:F,A31)</f>
        <v>1048550</v>
      </c>
      <c r="I31" s="25" t="e">
        <f>VLOOKUP(G31,Типи_номерів!$B$2:$F$7,IF(H31&gt;1,5,4),FALSE)</f>
        <v>#N/A</v>
      </c>
      <c r="J31" s="25" t="e">
        <f>VLOOKUP(A31,Відвідувачі!$F$2:$M$202,8,FALSE)</f>
        <v>#N/A</v>
      </c>
    </row>
    <row r="32" spans="1:10" x14ac:dyDescent="0.25">
      <c r="A32" s="18" t="str">
        <f>IF(SMALL(Номери!$F$2:$F$34,ROW()-1)=500,"",SMALL(Номери!$F$2:$F$34,ROW()-1))</f>
        <v/>
      </c>
      <c r="B32" s="64">
        <f t="shared" si="0"/>
        <v>0</v>
      </c>
      <c r="C32" s="64">
        <f>SUMIF(Відвідувачі!$F$2:$F$202,'Вартість відпочинку'!A32,Відвідувачі!$V$2:$V$202)</f>
        <v>0</v>
      </c>
      <c r="D32" s="64">
        <f>SUMIF(Відвідувачі!$F$2:$F$202,'Вартість відпочинку'!A32,Відвідувачі!$N$2:$N$202)</f>
        <v>0</v>
      </c>
      <c r="E32" s="64">
        <f t="shared" si="1"/>
        <v>0</v>
      </c>
      <c r="G32" s="25" t="e">
        <f>VLOOKUP(A32,Номери!$A$2:$B$34,2,FALSE)</f>
        <v>#N/A</v>
      </c>
      <c r="H32" s="25">
        <f>COUNTIF(Відвідувачі!F:F,A32)</f>
        <v>1048550</v>
      </c>
      <c r="I32" s="25" t="e">
        <f>VLOOKUP(G32,Типи_номерів!$B$2:$F$7,IF(H32&gt;1,5,4),FALSE)</f>
        <v>#N/A</v>
      </c>
      <c r="J32" s="25" t="e">
        <f>VLOOKUP(A32,Відвідувачі!$F$2:$M$202,8,FALSE)</f>
        <v>#N/A</v>
      </c>
    </row>
    <row r="33" spans="1:10" x14ac:dyDescent="0.25">
      <c r="A33" s="18" t="str">
        <f>IF(SMALL(Номери!$F$2:$F$34,ROW()-1)=500,"",SMALL(Номери!$F$2:$F$34,ROW()-1))</f>
        <v/>
      </c>
      <c r="B33" s="64">
        <f t="shared" si="0"/>
        <v>0</v>
      </c>
      <c r="C33" s="64">
        <f>SUMIF(Відвідувачі!$F$2:$F$202,'Вартість відпочинку'!A33,Відвідувачі!$V$2:$V$202)</f>
        <v>0</v>
      </c>
      <c r="D33" s="64">
        <f>SUMIF(Відвідувачі!$F$2:$F$202,'Вартість відпочинку'!A33,Відвідувачі!$N$2:$N$202)</f>
        <v>0</v>
      </c>
      <c r="E33" s="64">
        <f t="shared" si="1"/>
        <v>0</v>
      </c>
      <c r="G33" s="25" t="e">
        <f>VLOOKUP(A33,Номери!$A$2:$B$34,2,FALSE)</f>
        <v>#N/A</v>
      </c>
      <c r="H33" s="25">
        <f>COUNTIF(Відвідувачі!F:F,A33)</f>
        <v>1048550</v>
      </c>
      <c r="I33" s="25" t="e">
        <f>VLOOKUP(G33,Типи_номерів!$B$2:$F$7,IF(H33&gt;1,5,4),FALSE)</f>
        <v>#N/A</v>
      </c>
      <c r="J33" s="25" t="e">
        <f>VLOOKUP(A33,Відвідувачі!$F$2:$M$202,8,FALSE)</f>
        <v>#N/A</v>
      </c>
    </row>
    <row r="34" spans="1:10" x14ac:dyDescent="0.25">
      <c r="A34" s="18" t="str">
        <f>IF(SMALL(Номери!$F$2:$F$34,ROW()-1)=500,"",SMALL(Номери!$F$2:$F$34,ROW()-1))</f>
        <v/>
      </c>
      <c r="B34" s="64">
        <f t="shared" si="0"/>
        <v>0</v>
      </c>
      <c r="C34" s="64">
        <f>SUMIF(Відвідувачі!$F$2:$F$202,'Вартість відпочинку'!A34,Відвідувачі!$V$2:$V$202)</f>
        <v>0</v>
      </c>
      <c r="D34" s="64">
        <f>SUMIF(Відвідувачі!$F$2:$F$202,'Вартість відпочинку'!A34,Відвідувачі!$N$2:$N$202)</f>
        <v>0</v>
      </c>
      <c r="E34" s="64">
        <f>SUM(B34:D34)</f>
        <v>0</v>
      </c>
      <c r="G34" s="25" t="e">
        <f>VLOOKUP(A34,Номери!$A$2:$B$34,2,FALSE)</f>
        <v>#N/A</v>
      </c>
      <c r="H34" s="25">
        <f>COUNTIF(Відвідувачі!F:F,A34)</f>
        <v>1048550</v>
      </c>
      <c r="I34" s="25" t="e">
        <f>VLOOKUP(G34,Типи_номерів!$B$2:$F$7,IF(H34&gt;1,5,4),FALSE)</f>
        <v>#N/A</v>
      </c>
      <c r="J34" s="25" t="e">
        <f>VLOOKUP(A34,Відвідувачі!$F$2:$M$202,8,FALSE)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7" sqref="B1:G7"/>
    </sheetView>
  </sheetViews>
  <sheetFormatPr defaultRowHeight="15" x14ac:dyDescent="0.25"/>
  <cols>
    <col min="1" max="1" width="3.140625" style="1" bestFit="1" customWidth="1"/>
    <col min="2" max="2" width="21.42578125" style="1" bestFit="1" customWidth="1"/>
    <col min="3" max="3" width="9.140625" style="1"/>
    <col min="4" max="4" width="15.85546875" style="1" customWidth="1"/>
    <col min="5" max="5" width="24.85546875" style="1" bestFit="1" customWidth="1"/>
    <col min="6" max="6" width="32.140625" style="1" customWidth="1"/>
    <col min="7" max="16384" width="9.140625" style="1"/>
  </cols>
  <sheetData>
    <row r="1" spans="1:7" ht="30" customHeight="1" x14ac:dyDescent="0.25">
      <c r="A1" s="11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108</v>
      </c>
      <c r="G1" s="11" t="s">
        <v>11</v>
      </c>
    </row>
    <row r="2" spans="1:7" x14ac:dyDescent="0.25">
      <c r="A2" s="4">
        <v>1</v>
      </c>
      <c r="B2" s="3" t="s">
        <v>9</v>
      </c>
      <c r="C2" s="4">
        <v>2</v>
      </c>
      <c r="D2" s="4">
        <v>2</v>
      </c>
      <c r="E2" s="7">
        <v>4200</v>
      </c>
      <c r="F2" s="7">
        <v>3900</v>
      </c>
      <c r="G2" s="3">
        <v>71</v>
      </c>
    </row>
    <row r="3" spans="1:7" x14ac:dyDescent="0.25">
      <c r="A3" s="4">
        <v>2</v>
      </c>
      <c r="B3" s="3" t="s">
        <v>7</v>
      </c>
      <c r="C3" s="4">
        <v>2</v>
      </c>
      <c r="D3" s="4">
        <v>2</v>
      </c>
      <c r="E3" s="7">
        <v>2800</v>
      </c>
      <c r="F3" s="7">
        <v>3070</v>
      </c>
      <c r="G3" s="3">
        <v>39</v>
      </c>
    </row>
    <row r="4" spans="1:7" x14ac:dyDescent="0.25">
      <c r="A4" s="4">
        <v>3</v>
      </c>
      <c r="B4" s="3" t="s">
        <v>6</v>
      </c>
      <c r="C4" s="4">
        <v>2</v>
      </c>
      <c r="D4" s="4">
        <v>2</v>
      </c>
      <c r="E4" s="7">
        <v>2200</v>
      </c>
      <c r="F4" s="7">
        <v>2500</v>
      </c>
      <c r="G4" s="3">
        <v>36</v>
      </c>
    </row>
    <row r="5" spans="1:7" x14ac:dyDescent="0.25">
      <c r="A5" s="4">
        <v>4</v>
      </c>
      <c r="B5" s="3" t="s">
        <v>8</v>
      </c>
      <c r="C5" s="4">
        <v>3</v>
      </c>
      <c r="D5" s="4">
        <v>1</v>
      </c>
      <c r="E5" s="7">
        <v>1800</v>
      </c>
      <c r="F5" s="7">
        <v>1800</v>
      </c>
      <c r="G5" s="3">
        <v>19.5</v>
      </c>
    </row>
    <row r="6" spans="1:7" x14ac:dyDescent="0.25">
      <c r="A6" s="4">
        <v>5</v>
      </c>
      <c r="B6" s="3" t="s">
        <v>10</v>
      </c>
      <c r="C6" s="4">
        <v>2</v>
      </c>
      <c r="D6" s="4">
        <v>1</v>
      </c>
      <c r="E6" s="7">
        <v>1400</v>
      </c>
      <c r="F6" s="7">
        <v>1600</v>
      </c>
      <c r="G6" s="3">
        <v>19.5</v>
      </c>
    </row>
    <row r="7" spans="1:7" x14ac:dyDescent="0.25">
      <c r="A7" s="4">
        <v>6</v>
      </c>
      <c r="B7" s="3" t="s">
        <v>111</v>
      </c>
      <c r="C7" s="4">
        <v>2</v>
      </c>
      <c r="D7" s="4">
        <v>1</v>
      </c>
      <c r="E7" s="7">
        <v>1600</v>
      </c>
      <c r="F7" s="7">
        <v>1900</v>
      </c>
      <c r="G7" s="3">
        <v>19.5</v>
      </c>
    </row>
  </sheetData>
  <sortState ref="A2:G7">
    <sortCondition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I10" sqref="I10"/>
    </sheetView>
  </sheetViews>
  <sheetFormatPr defaultRowHeight="15" x14ac:dyDescent="0.25"/>
  <cols>
    <col min="1" max="1" width="21.7109375" style="1" bestFit="1" customWidth="1"/>
    <col min="2" max="2" width="8.7109375" style="1" bestFit="1" customWidth="1"/>
    <col min="3" max="3" width="13.85546875" style="1" customWidth="1"/>
    <col min="4" max="8" width="8.7109375" style="1" bestFit="1" customWidth="1"/>
    <col min="9" max="9" width="9" style="1" bestFit="1" customWidth="1"/>
    <col min="10" max="10" width="7.5703125" style="1" bestFit="1" customWidth="1"/>
    <col min="11" max="11" width="8.7109375" style="1" bestFit="1" customWidth="1"/>
    <col min="12" max="16384" width="9.140625" style="1"/>
  </cols>
  <sheetData>
    <row r="2" spans="1:11" x14ac:dyDescent="0.25">
      <c r="A2" s="15" t="s">
        <v>76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3">
        <v>9</v>
      </c>
      <c r="K2" s="3">
        <v>10</v>
      </c>
    </row>
    <row r="3" spans="1:11" ht="67.5" customHeight="1" x14ac:dyDescent="0.25">
      <c r="A3" s="15" t="s">
        <v>75</v>
      </c>
      <c r="B3" s="13" t="s">
        <v>73</v>
      </c>
      <c r="C3" s="13" t="s">
        <v>72</v>
      </c>
      <c r="D3" s="13" t="s">
        <v>70</v>
      </c>
      <c r="E3" s="13" t="s">
        <v>69</v>
      </c>
      <c r="F3" s="13" t="s">
        <v>68</v>
      </c>
      <c r="G3" s="13" t="s">
        <v>67</v>
      </c>
      <c r="H3" s="13" t="s">
        <v>66</v>
      </c>
      <c r="I3" s="13" t="s">
        <v>71</v>
      </c>
      <c r="J3" s="14" t="s">
        <v>77</v>
      </c>
      <c r="K3" s="14" t="s">
        <v>78</v>
      </c>
    </row>
    <row r="4" spans="1:11" x14ac:dyDescent="0.25">
      <c r="A4" s="15" t="s">
        <v>74</v>
      </c>
      <c r="B4" s="8">
        <v>300</v>
      </c>
      <c r="C4" s="8">
        <v>400</v>
      </c>
      <c r="D4" s="8">
        <v>200</v>
      </c>
      <c r="E4" s="8">
        <v>100</v>
      </c>
      <c r="F4" s="8">
        <v>100</v>
      </c>
      <c r="G4" s="8">
        <v>200</v>
      </c>
      <c r="H4" s="8">
        <v>400</v>
      </c>
      <c r="I4" s="8">
        <v>100</v>
      </c>
      <c r="J4" s="8">
        <v>180</v>
      </c>
      <c r="K4" s="8">
        <v>150</v>
      </c>
    </row>
    <row r="5" spans="1:11" x14ac:dyDescent="0.25">
      <c r="A5" s="78" t="s">
        <v>109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x14ac:dyDescent="0.25">
      <c r="A6" s="15" t="s">
        <v>9</v>
      </c>
      <c r="B6" s="19">
        <v>1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</row>
    <row r="7" spans="1:11" x14ac:dyDescent="0.25">
      <c r="A7" s="15" t="s">
        <v>7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/>
      <c r="K7" s="19"/>
    </row>
    <row r="8" spans="1:11" x14ac:dyDescent="0.25">
      <c r="A8" s="15" t="s">
        <v>6</v>
      </c>
      <c r="B8" s="19"/>
      <c r="C8" s="19">
        <v>1</v>
      </c>
      <c r="D8" s="19">
        <v>1</v>
      </c>
      <c r="E8" s="19">
        <v>1</v>
      </c>
      <c r="F8" s="19"/>
      <c r="G8" s="19">
        <v>1</v>
      </c>
      <c r="H8" s="19"/>
      <c r="I8" s="19">
        <v>1</v>
      </c>
      <c r="J8" s="19"/>
      <c r="K8" s="19"/>
    </row>
    <row r="9" spans="1:11" x14ac:dyDescent="0.25">
      <c r="A9" s="15" t="s">
        <v>8</v>
      </c>
      <c r="B9" s="19"/>
      <c r="C9" s="19">
        <v>1</v>
      </c>
      <c r="D9" s="19">
        <v>1</v>
      </c>
      <c r="E9" s="19"/>
      <c r="F9" s="19">
        <v>1</v>
      </c>
      <c r="G9" s="19"/>
      <c r="H9" s="19"/>
      <c r="I9" s="19"/>
      <c r="J9" s="19"/>
      <c r="K9" s="19"/>
    </row>
    <row r="10" spans="1:11" x14ac:dyDescent="0.25">
      <c r="A10" s="15" t="s">
        <v>10</v>
      </c>
      <c r="B10" s="19"/>
      <c r="C10" s="19"/>
      <c r="D10" s="19">
        <v>1</v>
      </c>
      <c r="E10" s="19"/>
      <c r="F10" s="19"/>
      <c r="G10" s="19"/>
      <c r="H10" s="19"/>
      <c r="I10" s="19"/>
      <c r="J10" s="19"/>
      <c r="K10" s="19"/>
    </row>
    <row r="11" spans="1:11" x14ac:dyDescent="0.25">
      <c r="A11" s="15" t="s">
        <v>111</v>
      </c>
      <c r="B11" s="19"/>
      <c r="C11" s="19">
        <v>1</v>
      </c>
      <c r="D11" s="19">
        <v>1</v>
      </c>
      <c r="E11" s="19"/>
      <c r="F11" s="19"/>
      <c r="G11" s="19"/>
      <c r="H11" s="19"/>
      <c r="I11" s="19">
        <v>1</v>
      </c>
      <c r="J11" s="19"/>
      <c r="K11" s="19"/>
    </row>
  </sheetData>
  <sortState ref="A17:I22">
    <sortCondition ref="A17"/>
  </sortState>
  <mergeCells count="1"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Відвідувачі</vt:lpstr>
      <vt:lpstr>Номери</vt:lpstr>
      <vt:lpstr>План</vt:lpstr>
      <vt:lpstr>Вартість відпочинку</vt:lpstr>
      <vt:lpstr>Типи_номерів</vt:lpstr>
      <vt:lpstr>Послуги</vt:lpstr>
      <vt:lpstr>Типи_номерів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Казанцева</dc:creator>
  <cp:lastModifiedBy>Григорій Гогерчак</cp:lastModifiedBy>
  <dcterms:created xsi:type="dcterms:W3CDTF">2014-08-07T11:00:40Z</dcterms:created>
  <dcterms:modified xsi:type="dcterms:W3CDTF">2016-12-05T22:35:28Z</dcterms:modified>
</cp:coreProperties>
</file>